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80" activeTab="0"/>
  </bookViews>
  <sheets>
    <sheet name="разверн" sheetId="1" r:id="rId1"/>
  </sheets>
  <definedNames>
    <definedName name="_xlnm.Print_Area" localSheetId="0">'разверн'!$A$1:$J$218</definedName>
  </definedNames>
  <calcPr fullCalcOnLoad="1"/>
</workbook>
</file>

<file path=xl/sharedStrings.xml><?xml version="1.0" encoding="utf-8"?>
<sst xmlns="http://schemas.openxmlformats.org/spreadsheetml/2006/main" count="1301" uniqueCount="301">
  <si>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 года № 137-РЗ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  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</si>
  <si>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  учреждениях, реализующих основную общеобразовательную программу дошкольного образования</t>
  </si>
  <si>
    <t>Субсидии бюджетам муниципальных районов на предостваление социальных выплат молодым семьям для приобретения жилья</t>
  </si>
  <si>
    <t xml:space="preserve">Субсидии бюджетам муниципальных районов на реализацию Плана мероприятий на 2009-2011 годы по информатизации библиотек в Республике Коми, утвержденного распоряжением Правительства Рсепублики Коми от 25.08.2008 года № 275-р </t>
  </si>
  <si>
    <t>Межбюджетные трансферты бюджетам муниципальных районов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</si>
  <si>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</si>
  <si>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</si>
  <si>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</si>
  <si>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уточнение</t>
  </si>
  <si>
    <t xml:space="preserve">НАЛОГИ НА ПРИБЫЛЬ, ДОХОДЫ </t>
  </si>
  <si>
    <t xml:space="preserve">Налог на доходы физических лиц </t>
  </si>
  <si>
    <t xml:space="preserve">НАЛОГИ НА СОВОКУПНЫЙ ДОХОД </t>
  </si>
  <si>
    <t>Единый налог на вмененный доход для отдельных видов деятельности</t>
  </si>
  <si>
    <t>НАЛОГИ НА ИМУЩЕСТВО</t>
  </si>
  <si>
    <t>ГОСУДАРСТВЕННАЯ ПОШЛИНА</t>
  </si>
  <si>
    <t>ДОХОДЫ ОТ ИСПОЛЬЗОВАНИЯ  ИМУЩЕСТВА, НАХОДЯЩЕГОСЯ В ГОСУДАРСТВЕННОЙ И МУНИЦИПАЛЬНОЙ СОБСТВЕННОСТИ</t>
  </si>
  <si>
    <t>ПЛАТЕЖЫ ЗА ПОЛЬЗОВАНИЕ ПРИРОДНЫМИ РЕСУРСАМИ</t>
  </si>
  <si>
    <t>Плата за негативное воздействие на окружающую среду</t>
  </si>
  <si>
    <t>ШТРАФЫ,  САНКЦИИ, ВОЗМЕЩЕНИЕ УЩЕРБА</t>
  </si>
  <si>
    <t>Денежные взыскания (штрафы) и иные суммы , взыскиваемые с лиц, виновных в совершении преступлений, и в возмещение ущерба имуществу</t>
  </si>
  <si>
    <t>Прочие поступления от денежных взысканий  (штрафов)  и иных  сумм в возмещение ущерба</t>
  </si>
  <si>
    <t>Прочие поступления от денежных взысканий  (штрафов)  и иных  сумм в возмещение ущерба, зачисляемые  в местные бюджеты</t>
  </si>
  <si>
    <t>БЕЗВОЗМЕЗДНЫЕ  ПОСТУПЛЕНИЯ</t>
  </si>
  <si>
    <t xml:space="preserve">БЕЗВОЗМЕЗДНЫЕ  ПОСТУПЛЕНИЯ  ОТ ДРУГИХ БЮДЖЕТОВ БЮДЖЕТНОЙ СИСТЕМЫ РОССИЙСКОЙ ФЕДЕРАЦИИ </t>
  </si>
  <si>
    <t>Дотации бюджетам на поддержку мер по обеспечению сбалансированности  бюджетов</t>
  </si>
  <si>
    <t>Дотации  бюджетам  муниципальных районов  на поддержку мер по обеспечению сбалансированности  бюджетов</t>
  </si>
  <si>
    <t>Прочие субвенции</t>
  </si>
  <si>
    <t>Прочие субсидии</t>
  </si>
  <si>
    <t>ВСЕГО  ДОХОДОВ</t>
  </si>
  <si>
    <t>Единый сельскохозяйственный налог</t>
  </si>
  <si>
    <t>Денежные взыскания (штрафы) за нарушение законодательства в области  обеспечения санитарно - эпидемиологического благополучия человека и законодательства в сфере защиты прав потребителей</t>
  </si>
  <si>
    <t>Государственная пошлина по делам, рассматриваемым в судах общей юрисдикции, мировыми судьями</t>
  </si>
  <si>
    <t>Денежные взыскания (штрафы) и иные суммы , взыскиваемые с лиц, виновных в совершении преступлений, и в возмещение ущерба имуществу, зачисляемые в   бюджеты муниципальных районов</t>
  </si>
  <si>
    <t>Денежные взыскания (штрафы) за нарушение 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 лесного законодательства, водного законодательства</t>
  </si>
  <si>
    <t>Прочие субвенции бюджетам муниципальных районов</t>
  </si>
  <si>
    <t>Прочие субсидии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</si>
  <si>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</si>
  <si>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</si>
  <si>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</si>
  <si>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</si>
  <si>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</si>
  <si>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Денежные взыскания (штрафы) за нарушение   законодательства  об охране и использовании животного мира</t>
  </si>
  <si>
    <t>Денежные взыскания (штрафы) за нарушение   законодательства в области  охраны окружающей среды</t>
  </si>
  <si>
    <t xml:space="preserve">Денежные взыскания (штрафы) за нарушение земельного  законодательства </t>
  </si>
  <si>
    <t>Денежные взыскания (штрафы) за нарушение  законодательства о налогах и сборах</t>
  </si>
  <si>
    <t xml:space="preserve">Денежные взыскания (штрафы) за административные правонарушения в области государственного регулирования  производства и оборота спирта, алкогольной, спиртосодержащей и табачной продукции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</si>
  <si>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</si>
  <si>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судсидии)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</si>
  <si>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</si>
  <si>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</si>
  <si>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Субсидии бюджетам муниципальных районов  на мероприятия по проведению   оздоровительной кампании детей</t>
  </si>
  <si>
    <t>Субвенции бюджетам субъектов  Российской Федерации и муниципальных образований</t>
  </si>
  <si>
    <t>Субвенции бюджетам на  государственную  регистрацию актов гражданского состояния</t>
  </si>
  <si>
    <t xml:space="preserve">Субвенции  бюджетам муниципальных районов  на государственную регистрацию актов гражданского состояния </t>
  </si>
  <si>
    <t>Субвенции бюджетам на составление (изменение, дополнение)  списков кандидатов в присяжные заседатели федеральных судов  общей юрисдикции в  Российской Федерации</t>
  </si>
  <si>
    <t xml:space="preserve">Субвенции бюджетам на осуществление   первичного  воинского учета на территориях, где отсутствуют  военные комиссариаты  </t>
  </si>
  <si>
    <t xml:space="preserve">Субвенции бюджетам муниципальных районов на осуществление   первичного  воинского учета на территориях, где отсутствуют  военные комиссариаты  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</si>
  <si>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</si>
  <si>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районов  на ежемесячное денежное вознаграждение за классное руководство</t>
  </si>
  <si>
    <t>Субвенции  бюджетам муниципальных районов   на реализацию  муниципальными образовательными учреждениями в Республике Коми основных общеобразовательных программ</t>
  </si>
  <si>
    <t>НАЛОГОВЫЕ И НЕНАЛОГОВЫЕ ДОХОДЫ</t>
  </si>
  <si>
    <t>Доходы, получаемые  ввиде арендной либо иной платы 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</si>
  <si>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</si>
  <si>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Субвенции бюджетам  муниципальных районов на реализацию государственных полномочий по расчету  и предоставлению дотаций на выравнивание уровня бюджетной обеспеченности  поселений в Республике Коми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</si>
  <si>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</si>
  <si>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муниципальных районов</t>
  </si>
  <si>
    <t>ДОХОДЫ ОТ ПРОДАЖИ МАТЕРИАЛЬНЫХ  И НЕМАТЕРИАЛЬНЫХ АКТИВОВ</t>
  </si>
  <si>
    <t>Дотации бюджетам муниципальных районов на выравнивание  уровня бюджетной обеспеченности</t>
  </si>
  <si>
    <t>Дотации на выравнивание  уровня бюджетной обеспеченности</t>
  </si>
  <si>
    <t>Субсидии  бюджетам   муниципальных   районов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</si>
  <si>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Субсидии  бюджетам   муниципальных   районов   на обеспечение мероприятий по  капитальному  ремонту многоквартирных домов за счет средств бюджетов</t>
  </si>
  <si>
    <t>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</si>
  <si>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для обеспечения педагогических работников муниципальных образовательных учреждений РК мерами социальной поддержки в части оплаты жилищно-коммунальных услуг</t>
  </si>
  <si>
    <t>Субвенции бюджетам муниципальных районов на составление (изменение, дополнение)  списков кандидатов в присяжные заседатели федеральных судов  общей юрисдикции в  Российской Федерации</t>
  </si>
  <si>
    <t>Субсидии бюджетам муниципальных районов на оснащение центров общественного доступа населения при центральных межпоселенческих библиотеках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</si>
  <si>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</si>
  <si>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</si>
  <si>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Межбюджетные трансферты бюджетам муниципальных районов на покрытие убытков, возникающих в результате государственного регулирования цен на топливо твердое, реализуемое гражданам для нужд отопления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</si>
  <si>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</si>
  <si>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</si>
  <si>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реализацию полномочий по формированию, исполнению и контролю за исполнением местного бюджета</t>
  </si>
  <si>
    <t>Субвенции местным  бюджетам на выполнение передаваемых полномочий субъектов Российской Федерации</t>
  </si>
  <si>
    <t>Субвенции бюджетам муниципальных образований  на компенсацию части родительской платы за содержание ребенка в государственных и муниципальных учреждениях, реализующих основную общеобразовательную программу дошкольного образования</t>
  </si>
  <si>
    <t xml:space="preserve">Субвенции бюджетам 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на приобретение или строительство жилья,в соответствии с Законом Республики Коми от 6 октября 2005 года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Федерации,имеющих право на получение субсидий (социальных выплат) на приобретение или строительство жилья"  </t>
  </si>
  <si>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 на осуществление полномочий на  государственную регистрацию актов гражданского состояния, в соответствии с Законом Республики Коми от 23 декабря 2008 года № 143-РЗ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состояния"  </t>
  </si>
  <si>
    <t>Наименование показателя</t>
  </si>
  <si>
    <t>Сумма, тыс.рублей</t>
  </si>
  <si>
    <t>000</t>
  </si>
  <si>
    <t>1</t>
  </si>
  <si>
    <t>00</t>
  </si>
  <si>
    <t>00000</t>
  </si>
  <si>
    <t>0000</t>
  </si>
  <si>
    <t>01</t>
  </si>
  <si>
    <t>02000</t>
  </si>
  <si>
    <t>110</t>
  </si>
  <si>
    <t>02010</t>
  </si>
  <si>
    <t>02020</t>
  </si>
  <si>
    <t>02030</t>
  </si>
  <si>
    <t>05</t>
  </si>
  <si>
    <t>01000</t>
  </si>
  <si>
    <t>01010</t>
  </si>
  <si>
    <t>01020</t>
  </si>
  <si>
    <t>02</t>
  </si>
  <si>
    <t>03000</t>
  </si>
  <si>
    <t>06</t>
  </si>
  <si>
    <t>04000</t>
  </si>
  <si>
    <t>08</t>
  </si>
  <si>
    <t>03010</t>
  </si>
  <si>
    <t>1000</t>
  </si>
  <si>
    <t>11</t>
  </si>
  <si>
    <t>120</t>
  </si>
  <si>
    <t>03050</t>
  </si>
  <si>
    <t>05000</t>
  </si>
  <si>
    <t>05010</t>
  </si>
  <si>
    <t>12</t>
  </si>
  <si>
    <t>14</t>
  </si>
  <si>
    <t>16</t>
  </si>
  <si>
    <t>2</t>
  </si>
  <si>
    <t>04014</t>
  </si>
  <si>
    <t>04999</t>
  </si>
  <si>
    <t>151</t>
  </si>
  <si>
    <t>03999</t>
  </si>
  <si>
    <t>03029</t>
  </si>
  <si>
    <t>03003</t>
  </si>
  <si>
    <t>03007</t>
  </si>
  <si>
    <t>03015</t>
  </si>
  <si>
    <t>03021</t>
  </si>
  <si>
    <t>03024</t>
  </si>
  <si>
    <t>02999</t>
  </si>
  <si>
    <t>02008</t>
  </si>
  <si>
    <t>01001</t>
  </si>
  <si>
    <t>01003</t>
  </si>
  <si>
    <t>10</t>
  </si>
  <si>
    <t>05030</t>
  </si>
  <si>
    <t>05035</t>
  </si>
  <si>
    <t>06000</t>
  </si>
  <si>
    <t>430</t>
  </si>
  <si>
    <t>06010</t>
  </si>
  <si>
    <t>140</t>
  </si>
  <si>
    <t>08000</t>
  </si>
  <si>
    <t>21000</t>
  </si>
  <si>
    <t>21050</t>
  </si>
  <si>
    <t>25000</t>
  </si>
  <si>
    <t>25030</t>
  </si>
  <si>
    <t>25050</t>
  </si>
  <si>
    <t>25060</t>
  </si>
  <si>
    <t>28000</t>
  </si>
  <si>
    <t>30000</t>
  </si>
  <si>
    <t>90000</t>
  </si>
  <si>
    <t>90050</t>
  </si>
  <si>
    <t>02088</t>
  </si>
  <si>
    <t>02089</t>
  </si>
  <si>
    <t>Объем поступлений доходов</t>
  </si>
  <si>
    <t>Субвенциии бюджетам на осуществление полномочий по подготовке проведения статистических переписей</t>
  </si>
  <si>
    <t>Субвенциии бюджетам муниципальных районов на осуществление полномочий по подготовке проведения статистических переписей</t>
  </si>
  <si>
    <t>03002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</si>
  <si>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</si>
  <si>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Субсидии  бюджетам   муниципальных   районов   на обеспечение мероприятий по  капитальному  ремонту многоквартирных домов и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</si>
  <si>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 xml:space="preserve">Субсидии бюджетам муниципальных районов на содержание автомобильных дорог общего пользования местного значения </t>
  </si>
  <si>
    <t>Субвенция на строительство, приобретение, реконструкции жилых помещений для обеспечения детей-сирот и детей, оставшихся без попечения родителей, а также лиц из числа детей-сирот и детей, оставшихся без попечения родителей жилыми помещениями муниципального жилищного фонда по договорма социального найма</t>
  </si>
  <si>
    <t>02009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</si>
  <si>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</si>
  <si>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для нужд отопления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</si>
  <si>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</si>
  <si>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Субсидии  бюджетам   муниципальных   районов   на обеспечение мероприятий по  капитальному  ремонту многоквартирных домов и  переселению  граждан  из аварийного  жилищного  фонда  за   счет   средств бюджетов Республики Коми</t>
  </si>
  <si>
    <t xml:space="preserve">Субсидии  бюджетам   муниципальных   районов   на обеспечение мероприятий по переселению граждан из аварийного  жилищного  фонда  за   счет   средств бюджетов Республики Коми
</t>
  </si>
  <si>
    <t xml:space="preserve">  бюджета муниципального района "Княжпогостский" в 2013 году</t>
  </si>
  <si>
    <t>Субсидии бюджетам муниципальных района на капитальный ремонт и ремонт автомобильных дорог общего пользования населенных пунктов</t>
  </si>
  <si>
    <t>43000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</si>
  <si>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</si>
  <si>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30030</t>
  </si>
  <si>
    <t>Денежные взыскания (штрафы) за правонарушения в области дорожного движения</t>
  </si>
  <si>
    <t>Прочие денежные взыскания (штрафы) за  правонарушения в области дорожного движения</t>
  </si>
  <si>
    <t>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</si>
  <si>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</si>
  <si>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</si>
  <si>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</si>
  <si>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</si>
  <si>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</si>
  <si>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</si>
  <si>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</si>
  <si>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</si>
  <si>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</si>
  <si>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</si>
  <si>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06013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</si>
  <si>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</si>
  <si>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</si>
  <si>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01030</t>
  </si>
  <si>
    <t>01040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</si>
  <si>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</si>
  <si>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</si>
  <si>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</si>
  <si>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</si>
  <si>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03030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</si>
  <si>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</si>
  <si>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Налог, взимаемый в виде стоимости патента в связи с применением упрощенной системы налогообложения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</si>
  <si>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</si>
  <si>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</si>
  <si>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на внедрение информационных технологий в рамках реализации Концепции информатизации в сфере культуры</t>
  </si>
  <si>
    <t>03070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</si>
  <si>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</si>
  <si>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</si>
  <si>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Субсидии бюджетам муниципальных районов на обеспечение мероприятий по капитальному ремонту многоквартирных домов за счет    средств, поступивших от государственной корпорации Фонд содействия реформированию жилищно-коммунального хозяйства</t>
  </si>
  <si>
    <t>0001</t>
  </si>
  <si>
    <t>0002</t>
  </si>
  <si>
    <t>01011</t>
  </si>
  <si>
    <t>Налог, взимаемый с налогоплательщиков, выбравших в качестве объекта налогообложения  доходы</t>
  </si>
  <si>
    <t>01021</t>
  </si>
  <si>
    <t>Налог, взимаемый в связи с применением патентной системы налогообложения</t>
  </si>
  <si>
    <t>04020</t>
  </si>
  <si>
    <t>Налог, взимаемый в связи с применением патентной системы налогообложения, зачисляемый в бюджеты муниципальных районов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</si>
  <si>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</si>
  <si>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</si>
  <si>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</si>
  <si>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17</t>
  </si>
  <si>
    <t>ПРОЧИЕ НЕНАЛОГОВЫЕ ДОХОДЫ</t>
  </si>
  <si>
    <t>Прочие неналоговые доходы</t>
  </si>
  <si>
    <t>180</t>
  </si>
  <si>
    <t>05050</t>
  </si>
  <si>
    <t>Прочие неналоговые доходы бюджетов муниципальных районов</t>
  </si>
  <si>
    <t>Субсидии бюджетам муниципальных районов на функционирование информационно-маркетинговых центров малого и среднего предпринимательства в рамках реализации подпрограммы "Малое и среднее предпринимательство в Республике Коми"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</si>
  <si>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</si>
  <si>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02077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</si>
  <si>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</si>
  <si>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</si>
  <si>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Субсидии на подготовку и перевод на природный газ муниципального жилищного фонда в рамках реализации ДРЦП "Газификация населенных пунктов РК (2011-2013 годы)"</t>
  </si>
  <si>
    <t>Субсидии на реконструкцию и строительство объектов водоотведения и очистки сточных вод в рамках реализации ДРЦП "Чистая вода в Республике Коми"</t>
  </si>
  <si>
    <t>Субсидии на строительство объектов размещения полигонов твердых бытовых и промышленных отходов в рамках реализации ДРЦП "Обращение с отходами производства и потребления в Республике Коми (2012-2016 годы)"</t>
  </si>
  <si>
    <t>Субсидии на строительство и реконструкцию объектов культуры муниципальных образований</t>
  </si>
  <si>
    <t>Субсидии на укрепление учебной, материально-технической базы муниципальных образовательных учреждений дополнительного образования детей в сфере культуры и искусства в РК</t>
  </si>
  <si>
    <t>Субсидии бюджетам муниципальных районов на комплектование документальных (книжных) фондов библиотек муниципальных образований</t>
  </si>
  <si>
    <t>03119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</si>
  <si>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</si>
  <si>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</si>
  <si>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Cубсидии бюджетам муниципальных районов на приобретение спецоборудования, музыкальных инструментов для оснащения муниципальных учреждений сферы культуры</t>
  </si>
  <si>
    <t>Субсидии  на реализацию региональных программ повышения эффективности бюджетных расходов за счет средств, поступающих из федерального бюджета</t>
  </si>
  <si>
    <t>Субсидии на обеспечение первичных мер пожарной безопасности муниципальных дошкольных образовательных учреждений</t>
  </si>
  <si>
    <t>Субсидии на обеспечение первичных мер пожарной безопасности муниципальных общеобразовательных учреждений</t>
  </si>
  <si>
    <t>04025</t>
  </si>
  <si>
    <t>Межбюдженые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</si>
  <si>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Субсидии на капитальный ремонт и ремонт дворовых территорий многоквартирных домов, проездов к дворовыхм территориям многоквартирных домов населенных пунктов в РК </t>
  </si>
  <si>
    <t xml:space="preserve">Межбюджетные трансферты на комплектование книжных фондов библитоек муниципальных образований и государственных библиотек городов Москвы и Санкт-Петербурга </t>
  </si>
  <si>
    <t>Субсидии бюджетам на государственную поддержку малого и среднего предпринимательства (включая крестьянские (фермерские) хозяйства</t>
  </si>
  <si>
    <t xml:space="preserve">Субсидии  бюджетам  муниципальных  районов  на  государственную  поддержку  малого  и   среднего  предпринимательства,    включая     крестьянские  (фермерские) хозяйства
</t>
  </si>
  <si>
    <t xml:space="preserve">Субсидии  бюджетам  муниципальных  районов  на  софинансирование реализации муниципальных целевых программ развития малого  и   среднего  предпринимательства (в рамках реализации долгосрочной республиканской целевой программы "Развитие и поддержка малого и среднего предпринимательства в РК на 2012-2013 годы")
</t>
  </si>
  <si>
    <t>Межбюджетные трансферты, передаваемые бюджетам муниципальных районов на осуществление части полномочий по проведению капитального ремонта МКД</t>
  </si>
  <si>
    <t>Приложение  № 1</t>
  </si>
  <si>
    <t>02145</t>
  </si>
  <si>
    <t>Субсидии бюджетам на модернизацию региональных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</si>
  <si>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</si>
  <si>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 xml:space="preserve">к проекту решения Совета  </t>
  </si>
  <si>
    <t xml:space="preserve">муниципального района "Княжпогостский" </t>
  </si>
  <si>
    <t>05070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</si>
  <si>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</si>
  <si>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05075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</si>
  <si>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</si>
  <si>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09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</si>
  <si>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</si>
  <si>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</si>
  <si>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07000</t>
  </si>
  <si>
    <t>07030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</si>
  <si>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</si>
  <si>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07033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</si>
  <si>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</si>
  <si>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ОКАЗАНИЯ ПЛАТНЫХ УСЛУГ (РАБОТ) И КОМПЕНСАЦИИ ЗАТРАТ ГОСУДАРСТВА</t>
  </si>
  <si>
    <t>13</t>
  </si>
  <si>
    <t>130</t>
  </si>
  <si>
    <t>Доходы от компенсации затрат государства</t>
  </si>
  <si>
    <t>02990</t>
  </si>
  <si>
    <t xml:space="preserve">Прочие доходы от компенсации затрат государства </t>
  </si>
  <si>
    <t>Прочие доходы от компенсации затрат  бюджетов муниципальных районов</t>
  </si>
  <si>
    <t>02995</t>
  </si>
  <si>
    <t>25010</t>
  </si>
  <si>
    <t>Денежные взыскания (штрафы) за нарушение законодательства Российской Федерации  о недрах</t>
  </si>
  <si>
    <t>25080</t>
  </si>
  <si>
    <t>Денежные взыскания (штрафы) за нарушение водного законодательства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</si>
  <si>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</si>
  <si>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25085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</si>
  <si>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</si>
  <si>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30014</t>
  </si>
  <si>
    <t>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</si>
  <si>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</si>
  <si>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</si>
  <si>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</si>
  <si>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33000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</si>
  <si>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</si>
  <si>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33050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</si>
  <si>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color indexed="56"/>
        <rFont val="Times New Roman"/>
        <family val="1"/>
      </rPr>
      <t>1</t>
    </r>
    <r>
      <rPr>
        <sz val="11"/>
        <color indexed="56"/>
        <rFont val="Times New Roman"/>
        <family val="1"/>
      </rPr>
      <t xml:space="preserve"> и 228 Налогового кодекса Российской Федерации</t>
    </r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</si>
  <si>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1"/>
        <color indexed="56"/>
        <rFont val="Times New Roman"/>
        <family val="1"/>
      </rPr>
      <t>1</t>
    </r>
    <r>
      <rPr>
        <sz val="11"/>
        <color indexed="56"/>
        <rFont val="Times New Roman"/>
        <family val="1"/>
      </rPr>
      <t>, пунктами 1 и 2 статьи 120, статьями 125, 126, 128, 129, 129</t>
    </r>
    <r>
      <rPr>
        <vertAlign val="superscript"/>
        <sz val="11"/>
        <color indexed="56"/>
        <rFont val="Times New Roman"/>
        <family val="1"/>
      </rPr>
      <t>1</t>
    </r>
    <r>
      <rPr>
        <sz val="11"/>
        <color indexed="56"/>
        <rFont val="Times New Roman"/>
        <family val="1"/>
      </rPr>
      <t>, 132, 133, 134, 135, 135</t>
    </r>
    <r>
      <rPr>
        <vertAlign val="superscript"/>
        <sz val="11"/>
        <color indexed="56"/>
        <rFont val="Times New Roman"/>
        <family val="1"/>
      </rPr>
      <t>1</t>
    </r>
    <r>
      <rPr>
        <sz val="11"/>
        <color indexed="56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</si>
  <si>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04041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</si>
  <si>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</si>
  <si>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</si>
  <si>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0004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</si>
  <si>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</si>
  <si>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</si>
  <si>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местным бюджетам на укрепление МТБ учреждений физической культуры и спорта</t>
  </si>
  <si>
    <t>02051</t>
  </si>
  <si>
    <t>Субсидии на обеспечение жильем молодых семей в рамках реализации ФЦП "Жилище на 2011-2015годы" за счет средств от ФБ</t>
  </si>
  <si>
    <t xml:space="preserve">к решению Совета  </t>
  </si>
  <si>
    <t>от 18.11.2013 г. №230</t>
  </si>
  <si>
    <t>от 25.12.2012 г. №150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</si>
</sst>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#,##0.0"/>
    <numFmt numFmtId="166" formatCode="0.0_)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56"/>
      <name val="Times New Roman"/>
      <family val="1"/>
    </font>
    <font>
      <sz val="12"/>
      <color indexed="56"/>
      <name val="Times New Roman"/>
      <family val="1"/>
    </font>
    <font>
      <sz val="10"/>
      <color indexed="56"/>
      <name val="Arial CYR"/>
      <family val="0"/>
    </font>
    <font>
      <b/>
      <sz val="12"/>
      <color indexed="56"/>
      <name val="Times New Roman"/>
      <family val="1"/>
    </font>
    <font>
      <b/>
      <sz val="11"/>
      <color indexed="56"/>
      <name val="Times New Roman"/>
      <family val="1"/>
    </font>
    <font>
      <vertAlign val="superscript"/>
      <sz val="11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vertical="top" wrapText="1"/>
      <protection locked="0"/>
    </xf>
    <xf numFmtId="4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>
      <alignment vertical="top" wrapText="1"/>
    </xf>
    <xf numFmtId="4" fontId="6" fillId="0" borderId="0" xfId="0" applyNumberFormat="1" applyFont="1" applyFill="1" applyAlignment="1" applyProtection="1">
      <alignment horizontal="right" vertical="top" wrapText="1"/>
      <protection locked="0"/>
    </xf>
    <xf numFmtId="4" fontId="6" fillId="0" borderId="0" xfId="0" applyNumberFormat="1" applyFont="1" applyFill="1" applyAlignment="1">
      <alignment vertical="top" wrapText="1"/>
    </xf>
    <xf numFmtId="4" fontId="6" fillId="0" borderId="0" xfId="0" applyNumberFormat="1" applyFont="1" applyFill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" fontId="6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3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vertical="top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4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justify" vertical="top" wrapText="1"/>
    </xf>
    <xf numFmtId="0" fontId="5" fillId="0" borderId="0" xfId="52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wrapText="1"/>
    </xf>
    <xf numFmtId="0" fontId="5" fillId="0" borderId="0" xfId="52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 shrinkToFi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" fontId="6" fillId="0" borderId="0" xfId="0" applyNumberFormat="1" applyFont="1" applyFill="1" applyAlignment="1">
      <alignment horizontal="center"/>
    </xf>
    <xf numFmtId="4" fontId="8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 applyProtection="1">
      <alignment horizontal="center" vertical="top"/>
      <protection locked="0"/>
    </xf>
    <xf numFmtId="4" fontId="6" fillId="0" borderId="0" xfId="0" applyNumberFormat="1" applyFont="1" applyFill="1" applyAlignment="1">
      <alignment horizontal="center" vertical="top"/>
    </xf>
    <xf numFmtId="4" fontId="6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Alignment="1" applyProtection="1">
      <alignment horizontal="right" vertical="top" wrapText="1"/>
      <protection locked="0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6"/>
  <sheetViews>
    <sheetView tabSelected="1" view="pageBreakPreview" zoomScale="60" zoomScaleNormal="75" zoomScalePageLayoutView="0" workbookViewId="0" topLeftCell="A1">
      <selection activeCell="A12" sqref="A12:J12"/>
    </sheetView>
  </sheetViews>
  <sheetFormatPr defaultColWidth="8.875" defaultRowHeight="12.75"/>
  <cols>
    <col min="1" max="1" width="5.375" style="3" customWidth="1"/>
    <col min="2" max="2" width="5.75390625" style="3" customWidth="1"/>
    <col min="3" max="3" width="7.375" style="3" customWidth="1"/>
    <col min="4" max="4" width="5.75390625" style="3" customWidth="1"/>
    <col min="5" max="5" width="7.875" style="3" customWidth="1"/>
    <col min="6" max="6" width="6.125" style="3" customWidth="1"/>
    <col min="7" max="7" width="71.375" style="3" customWidth="1"/>
    <col min="8" max="8" width="14.75390625" style="4" hidden="1" customWidth="1"/>
    <col min="9" max="9" width="19.00390625" style="4" hidden="1" customWidth="1"/>
    <col min="10" max="10" width="17.75390625" style="4" customWidth="1"/>
    <col min="11" max="11" width="8.875" style="5" customWidth="1"/>
    <col min="12" max="12" width="15.25390625" style="6" customWidth="1"/>
    <col min="13" max="14" width="8.875" style="5" customWidth="1"/>
    <col min="15" max="15" width="9.25390625" style="5" bestFit="1" customWidth="1"/>
    <col min="16" max="16" width="11.00390625" style="5" bestFit="1" customWidth="1"/>
    <col min="17" max="16384" width="8.875" style="5" customWidth="1"/>
  </cols>
  <sheetData>
    <row r="1" spans="7:10" ht="15.75" customHeight="1">
      <c r="G1" s="54" t="s">
        <v>246</v>
      </c>
      <c r="H1" s="55"/>
      <c r="I1" s="55"/>
      <c r="J1" s="55"/>
    </row>
    <row r="2" spans="7:10" ht="15.75" customHeight="1">
      <c r="G2" s="54" t="s">
        <v>298</v>
      </c>
      <c r="H2" s="55"/>
      <c r="I2" s="55"/>
      <c r="J2" s="55"/>
    </row>
    <row r="3" spans="7:10" ht="15.75" customHeight="1">
      <c r="G3" s="54" t="s">
        <v>251</v>
      </c>
      <c r="H3" s="55"/>
      <c r="I3" s="55"/>
      <c r="J3" s="55"/>
    </row>
    <row r="4" spans="7:10" ht="15.75" customHeight="1">
      <c r="G4" s="56" t="s">
        <v>299</v>
      </c>
      <c r="H4" s="55"/>
      <c r="I4" s="55"/>
      <c r="J4" s="55"/>
    </row>
    <row r="6" spans="1:10" ht="15.75" customHeight="1">
      <c r="A6" s="13"/>
      <c r="B6" s="13"/>
      <c r="C6" s="13"/>
      <c r="D6" s="13"/>
      <c r="E6" s="13"/>
      <c r="F6" s="13"/>
      <c r="G6" s="54" t="s">
        <v>246</v>
      </c>
      <c r="H6" s="55"/>
      <c r="I6" s="55"/>
      <c r="J6" s="55"/>
    </row>
    <row r="7" spans="1:10" ht="15.75" customHeight="1">
      <c r="A7" s="13"/>
      <c r="B7" s="13"/>
      <c r="C7" s="13"/>
      <c r="D7" s="13"/>
      <c r="E7" s="13"/>
      <c r="F7" s="13"/>
      <c r="G7" s="54" t="s">
        <v>250</v>
      </c>
      <c r="H7" s="55"/>
      <c r="I7" s="55"/>
      <c r="J7" s="55"/>
    </row>
    <row r="8" spans="1:10" ht="15.75" customHeight="1">
      <c r="A8" s="13"/>
      <c r="B8" s="13"/>
      <c r="C8" s="13"/>
      <c r="D8" s="13"/>
      <c r="E8" s="13"/>
      <c r="F8" s="13"/>
      <c r="G8" s="54" t="s">
        <v>251</v>
      </c>
      <c r="H8" s="55"/>
      <c r="I8" s="55"/>
      <c r="J8" s="55"/>
    </row>
    <row r="9" spans="1:10" ht="18" customHeight="1">
      <c r="A9" s="13"/>
      <c r="B9" s="13"/>
      <c r="C9" s="13"/>
      <c r="D9" s="13"/>
      <c r="E9" s="13"/>
      <c r="F9" s="13"/>
      <c r="G9" s="56" t="s">
        <v>300</v>
      </c>
      <c r="H9" s="55"/>
      <c r="I9" s="55"/>
      <c r="J9" s="55"/>
    </row>
    <row r="10" spans="1:10" ht="15.75">
      <c r="A10" s="13"/>
      <c r="B10" s="13"/>
      <c r="C10" s="13"/>
      <c r="D10" s="13"/>
      <c r="E10" s="13"/>
      <c r="F10" s="13"/>
      <c r="G10" s="13"/>
      <c r="H10" s="15"/>
      <c r="I10" s="14"/>
      <c r="J10" s="16"/>
    </row>
    <row r="11" spans="1:10" ht="17.25" customHeight="1">
      <c r="A11" s="60" t="s">
        <v>152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19.5" customHeight="1">
      <c r="A12" s="60" t="s">
        <v>166</v>
      </c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5.75">
      <c r="A13" s="13"/>
      <c r="B13" s="13"/>
      <c r="C13" s="13"/>
      <c r="D13" s="13"/>
      <c r="E13" s="13"/>
      <c r="F13" s="13"/>
      <c r="G13" s="17"/>
      <c r="H13" s="18"/>
      <c r="I13" s="19"/>
      <c r="J13" s="18"/>
    </row>
    <row r="14" spans="1:10" ht="39.75" customHeight="1">
      <c r="A14" s="57"/>
      <c r="B14" s="57"/>
      <c r="C14" s="57"/>
      <c r="D14" s="57"/>
      <c r="E14" s="57"/>
      <c r="F14" s="58"/>
      <c r="G14" s="20" t="s">
        <v>85</v>
      </c>
      <c r="H14" s="21" t="s">
        <v>86</v>
      </c>
      <c r="I14" s="21" t="s">
        <v>8</v>
      </c>
      <c r="J14" s="21" t="s">
        <v>86</v>
      </c>
    </row>
    <row r="15" spans="1:11" ht="15.75">
      <c r="A15" s="59"/>
      <c r="B15" s="59"/>
      <c r="C15" s="59"/>
      <c r="D15" s="59"/>
      <c r="E15" s="59"/>
      <c r="F15" s="59"/>
      <c r="G15" s="20">
        <v>2</v>
      </c>
      <c r="H15" s="22">
        <v>3</v>
      </c>
      <c r="I15" s="22">
        <v>4</v>
      </c>
      <c r="J15" s="22">
        <v>3</v>
      </c>
      <c r="K15" s="6"/>
    </row>
    <row r="16" spans="1:11" ht="15.75">
      <c r="A16" s="23"/>
      <c r="B16" s="23"/>
      <c r="C16" s="23"/>
      <c r="D16" s="23"/>
      <c r="E16" s="23"/>
      <c r="F16" s="23"/>
      <c r="G16" s="24"/>
      <c r="H16" s="12"/>
      <c r="I16" s="19"/>
      <c r="J16" s="12"/>
      <c r="K16" s="6"/>
    </row>
    <row r="17" spans="1:11" ht="15.75">
      <c r="A17" s="25" t="s">
        <v>88</v>
      </c>
      <c r="B17" s="25" t="s">
        <v>89</v>
      </c>
      <c r="C17" s="25" t="s">
        <v>90</v>
      </c>
      <c r="D17" s="25" t="s">
        <v>89</v>
      </c>
      <c r="E17" s="25" t="s">
        <v>91</v>
      </c>
      <c r="F17" s="25" t="s">
        <v>87</v>
      </c>
      <c r="G17" s="26" t="s">
        <v>60</v>
      </c>
      <c r="H17" s="27">
        <f>SUM(H19,H25,H39,H44,H53,H68,H80,H86,H112,H48,H75)</f>
        <v>262676.3</v>
      </c>
      <c r="I17" s="27">
        <f>SUM(I19,I25,I39,I44,I53,I68,I80,I86,I112,I48,I75)</f>
        <v>-8134</v>
      </c>
      <c r="J17" s="27">
        <f>SUM(J19,J25,J39,J44,J53,J68,J80,J86,J112,J48,J75)</f>
        <v>254542.30000000002</v>
      </c>
      <c r="K17" s="6"/>
    </row>
    <row r="18" spans="1:11" ht="15.75">
      <c r="A18" s="10"/>
      <c r="B18" s="10"/>
      <c r="C18" s="10"/>
      <c r="D18" s="10"/>
      <c r="E18" s="10"/>
      <c r="F18" s="10"/>
      <c r="G18" s="11"/>
      <c r="H18" s="12"/>
      <c r="I18" s="19"/>
      <c r="J18" s="12"/>
      <c r="K18" s="6"/>
    </row>
    <row r="19" spans="1:11" ht="15.75">
      <c r="A19" s="25" t="s">
        <v>88</v>
      </c>
      <c r="B19" s="25" t="s">
        <v>92</v>
      </c>
      <c r="C19" s="25" t="s">
        <v>90</v>
      </c>
      <c r="D19" s="25" t="s">
        <v>89</v>
      </c>
      <c r="E19" s="25" t="s">
        <v>91</v>
      </c>
      <c r="F19" s="25" t="s">
        <v>87</v>
      </c>
      <c r="G19" s="28" t="s">
        <v>9</v>
      </c>
      <c r="H19" s="27">
        <f>SUM(H20)</f>
        <v>189962.7</v>
      </c>
      <c r="I19" s="27">
        <f>SUM(I20)</f>
        <v>-9800</v>
      </c>
      <c r="J19" s="27">
        <f>SUM(J20)</f>
        <v>180162.7</v>
      </c>
      <c r="K19" s="6"/>
    </row>
    <row r="20" spans="1:17" ht="15.75">
      <c r="A20" s="10" t="s">
        <v>88</v>
      </c>
      <c r="B20" s="10" t="s">
        <v>92</v>
      </c>
      <c r="C20" s="10" t="s">
        <v>93</v>
      </c>
      <c r="D20" s="10" t="s">
        <v>92</v>
      </c>
      <c r="E20" s="10" t="s">
        <v>91</v>
      </c>
      <c r="F20" s="10" t="s">
        <v>94</v>
      </c>
      <c r="G20" s="11" t="s">
        <v>10</v>
      </c>
      <c r="H20" s="12">
        <f>H21+H22+H23</f>
        <v>189962.7</v>
      </c>
      <c r="I20" s="12">
        <f>I21+I22+I23</f>
        <v>-9800</v>
      </c>
      <c r="J20" s="12">
        <f>J21+J22+J23</f>
        <v>180162.7</v>
      </c>
      <c r="K20" s="6"/>
      <c r="O20" s="7"/>
      <c r="P20" s="7"/>
      <c r="Q20" s="7"/>
    </row>
    <row r="21" spans="1:17" ht="63">
      <c r="A21" s="10" t="s">
        <v>88</v>
      </c>
      <c r="B21" s="10" t="s">
        <v>92</v>
      </c>
      <c r="C21" s="10" t="s">
        <v>95</v>
      </c>
      <c r="D21" s="10" t="s">
        <v>92</v>
      </c>
      <c r="E21" s="10" t="s">
        <v>91</v>
      </c>
      <c r="F21" s="10" t="s">
        <v>94</v>
      </c>
      <c r="G21" s="29" t="s">
        <v>287</v>
      </c>
      <c r="H21" s="19">
        <v>188954.7</v>
      </c>
      <c r="I21" s="19">
        <v>-9600</v>
      </c>
      <c r="J21" s="12">
        <f>H21+I21</f>
        <v>179354.7</v>
      </c>
      <c r="K21" s="6"/>
      <c r="O21" s="7"/>
      <c r="P21" s="7"/>
      <c r="Q21" s="7"/>
    </row>
    <row r="22" spans="1:17" ht="90">
      <c r="A22" s="10" t="s">
        <v>88</v>
      </c>
      <c r="B22" s="10" t="s">
        <v>92</v>
      </c>
      <c r="C22" s="10" t="s">
        <v>96</v>
      </c>
      <c r="D22" s="10" t="s">
        <v>92</v>
      </c>
      <c r="E22" s="10" t="s">
        <v>91</v>
      </c>
      <c r="F22" s="10" t="s">
        <v>94</v>
      </c>
      <c r="G22" s="30" t="s">
        <v>196</v>
      </c>
      <c r="H22" s="19">
        <v>552</v>
      </c>
      <c r="I22" s="12">
        <v>-100</v>
      </c>
      <c r="J22" s="12">
        <f>H22+I22</f>
        <v>452</v>
      </c>
      <c r="K22" s="6"/>
      <c r="O22" s="7"/>
      <c r="P22" s="7"/>
      <c r="Q22" s="7"/>
    </row>
    <row r="23" spans="1:17" ht="45">
      <c r="A23" s="10" t="s">
        <v>88</v>
      </c>
      <c r="B23" s="10" t="s">
        <v>92</v>
      </c>
      <c r="C23" s="10" t="s">
        <v>97</v>
      </c>
      <c r="D23" s="10" t="s">
        <v>92</v>
      </c>
      <c r="E23" s="10" t="s">
        <v>91</v>
      </c>
      <c r="F23" s="10" t="s">
        <v>94</v>
      </c>
      <c r="G23" s="29" t="s">
        <v>197</v>
      </c>
      <c r="H23" s="19">
        <v>456</v>
      </c>
      <c r="I23" s="19">
        <v>-100</v>
      </c>
      <c r="J23" s="12">
        <f>H23+I23</f>
        <v>356</v>
      </c>
      <c r="K23" s="6"/>
      <c r="O23" s="7"/>
      <c r="P23" s="7"/>
      <c r="Q23" s="7"/>
    </row>
    <row r="24" spans="1:11" ht="15.75">
      <c r="A24" s="10"/>
      <c r="B24" s="10"/>
      <c r="C24" s="10"/>
      <c r="D24" s="10"/>
      <c r="E24" s="10"/>
      <c r="F24" s="10"/>
      <c r="G24" s="31"/>
      <c r="H24" s="12"/>
      <c r="I24" s="19"/>
      <c r="J24" s="12"/>
      <c r="K24" s="6"/>
    </row>
    <row r="25" spans="1:11" ht="23.25" customHeight="1">
      <c r="A25" s="25" t="s">
        <v>88</v>
      </c>
      <c r="B25" s="25" t="s">
        <v>98</v>
      </c>
      <c r="C25" s="25" t="s">
        <v>90</v>
      </c>
      <c r="D25" s="25" t="s">
        <v>89</v>
      </c>
      <c r="E25" s="25" t="s">
        <v>91</v>
      </c>
      <c r="F25" s="25" t="s">
        <v>87</v>
      </c>
      <c r="G25" s="28" t="s">
        <v>11</v>
      </c>
      <c r="H25" s="27">
        <f>H26+H32+H34+H36</f>
        <v>11544</v>
      </c>
      <c r="I25" s="27">
        <f>I26+I32+I34+I36</f>
        <v>173</v>
      </c>
      <c r="J25" s="27">
        <f>J26+J32+J34+J36</f>
        <v>11717</v>
      </c>
      <c r="K25" s="6"/>
    </row>
    <row r="26" spans="1:11" ht="30">
      <c r="A26" s="10" t="s">
        <v>88</v>
      </c>
      <c r="B26" s="10" t="s">
        <v>98</v>
      </c>
      <c r="C26" s="10" t="s">
        <v>99</v>
      </c>
      <c r="D26" s="10" t="s">
        <v>89</v>
      </c>
      <c r="E26" s="10" t="s">
        <v>91</v>
      </c>
      <c r="F26" s="10" t="s">
        <v>94</v>
      </c>
      <c r="G26" s="11" t="s">
        <v>36</v>
      </c>
      <c r="H26" s="12">
        <f>H27+H29+H31</f>
        <v>2543</v>
      </c>
      <c r="I26" s="12">
        <f>I27+I29+I31</f>
        <v>258</v>
      </c>
      <c r="J26" s="12">
        <f>J27+J29</f>
        <v>2801</v>
      </c>
      <c r="K26" s="6"/>
    </row>
    <row r="27" spans="1:11" ht="30">
      <c r="A27" s="10" t="s">
        <v>88</v>
      </c>
      <c r="B27" s="10" t="s">
        <v>98</v>
      </c>
      <c r="C27" s="10" t="s">
        <v>100</v>
      </c>
      <c r="D27" s="10" t="s">
        <v>92</v>
      </c>
      <c r="E27" s="10" t="s">
        <v>91</v>
      </c>
      <c r="F27" s="10" t="s">
        <v>94</v>
      </c>
      <c r="G27" s="11" t="s">
        <v>37</v>
      </c>
      <c r="H27" s="12">
        <f>H28</f>
        <v>2092</v>
      </c>
      <c r="I27" s="12">
        <f>I28</f>
        <v>258</v>
      </c>
      <c r="J27" s="12">
        <f>J28</f>
        <v>2350</v>
      </c>
      <c r="K27" s="6"/>
    </row>
    <row r="28" spans="1:11" ht="30">
      <c r="A28" s="10" t="s">
        <v>88</v>
      </c>
      <c r="B28" s="10" t="s">
        <v>98</v>
      </c>
      <c r="C28" s="10" t="s">
        <v>205</v>
      </c>
      <c r="D28" s="10" t="s">
        <v>92</v>
      </c>
      <c r="E28" s="10" t="s">
        <v>91</v>
      </c>
      <c r="F28" s="10" t="s">
        <v>94</v>
      </c>
      <c r="G28" s="32" t="s">
        <v>206</v>
      </c>
      <c r="H28" s="12">
        <v>2092</v>
      </c>
      <c r="I28" s="12">
        <v>258</v>
      </c>
      <c r="J28" s="12">
        <f>H28+I28</f>
        <v>2350</v>
      </c>
      <c r="K28" s="6"/>
    </row>
    <row r="29" spans="1:11" ht="30">
      <c r="A29" s="10" t="s">
        <v>88</v>
      </c>
      <c r="B29" s="10" t="s">
        <v>98</v>
      </c>
      <c r="C29" s="10" t="s">
        <v>101</v>
      </c>
      <c r="D29" s="10" t="s">
        <v>92</v>
      </c>
      <c r="E29" s="10" t="s">
        <v>91</v>
      </c>
      <c r="F29" s="10" t="s">
        <v>94</v>
      </c>
      <c r="G29" s="11" t="s">
        <v>38</v>
      </c>
      <c r="H29" s="12">
        <f>H30</f>
        <v>451</v>
      </c>
      <c r="I29" s="12">
        <f>I30</f>
        <v>0</v>
      </c>
      <c r="J29" s="12">
        <f>J30</f>
        <v>451</v>
      </c>
      <c r="K29" s="6"/>
    </row>
    <row r="30" spans="1:11" ht="30">
      <c r="A30" s="10" t="s">
        <v>88</v>
      </c>
      <c r="B30" s="10" t="s">
        <v>98</v>
      </c>
      <c r="C30" s="10" t="s">
        <v>207</v>
      </c>
      <c r="D30" s="10" t="s">
        <v>92</v>
      </c>
      <c r="E30" s="10" t="s">
        <v>91</v>
      </c>
      <c r="F30" s="10" t="s">
        <v>94</v>
      </c>
      <c r="G30" s="29" t="s">
        <v>38</v>
      </c>
      <c r="H30" s="12">
        <v>451</v>
      </c>
      <c r="I30" s="12"/>
      <c r="J30" s="12">
        <f>H30+I30</f>
        <v>451</v>
      </c>
      <c r="K30" s="6"/>
    </row>
    <row r="31" spans="1:11" ht="30">
      <c r="A31" s="10" t="s">
        <v>88</v>
      </c>
      <c r="B31" s="10" t="s">
        <v>98</v>
      </c>
      <c r="C31" s="10" t="s">
        <v>188</v>
      </c>
      <c r="D31" s="10" t="s">
        <v>102</v>
      </c>
      <c r="E31" s="10" t="s">
        <v>91</v>
      </c>
      <c r="F31" s="10" t="s">
        <v>94</v>
      </c>
      <c r="G31" s="29" t="s">
        <v>195</v>
      </c>
      <c r="H31" s="12">
        <v>0</v>
      </c>
      <c r="I31" s="12">
        <v>0</v>
      </c>
      <c r="J31" s="12">
        <f>I31+H31</f>
        <v>0</v>
      </c>
      <c r="K31" s="6"/>
    </row>
    <row r="32" spans="1:11" ht="15.75">
      <c r="A32" s="10" t="s">
        <v>88</v>
      </c>
      <c r="B32" s="10" t="s">
        <v>98</v>
      </c>
      <c r="C32" s="10" t="s">
        <v>93</v>
      </c>
      <c r="D32" s="10" t="s">
        <v>102</v>
      </c>
      <c r="E32" s="10" t="s">
        <v>91</v>
      </c>
      <c r="F32" s="10" t="s">
        <v>94</v>
      </c>
      <c r="G32" s="11" t="s">
        <v>12</v>
      </c>
      <c r="H32" s="12">
        <f>H33</f>
        <v>8689</v>
      </c>
      <c r="I32" s="12">
        <f>I33</f>
        <v>17</v>
      </c>
      <c r="J32" s="12">
        <f>I32+H32</f>
        <v>8706</v>
      </c>
      <c r="K32" s="6"/>
    </row>
    <row r="33" spans="1:11" ht="15.75">
      <c r="A33" s="10" t="s">
        <v>88</v>
      </c>
      <c r="B33" s="10" t="s">
        <v>98</v>
      </c>
      <c r="C33" s="10" t="s">
        <v>95</v>
      </c>
      <c r="D33" s="10" t="s">
        <v>102</v>
      </c>
      <c r="E33" s="10" t="s">
        <v>91</v>
      </c>
      <c r="F33" s="10" t="s">
        <v>94</v>
      </c>
      <c r="G33" s="29" t="s">
        <v>12</v>
      </c>
      <c r="H33" s="12">
        <v>8689</v>
      </c>
      <c r="I33" s="19">
        <v>17</v>
      </c>
      <c r="J33" s="12">
        <f>H33+I33</f>
        <v>8706</v>
      </c>
      <c r="K33" s="6"/>
    </row>
    <row r="34" spans="1:11" ht="15.75">
      <c r="A34" s="10" t="s">
        <v>88</v>
      </c>
      <c r="B34" s="10" t="s">
        <v>98</v>
      </c>
      <c r="C34" s="10" t="s">
        <v>103</v>
      </c>
      <c r="D34" s="10" t="s">
        <v>92</v>
      </c>
      <c r="E34" s="10" t="s">
        <v>91</v>
      </c>
      <c r="F34" s="10" t="s">
        <v>94</v>
      </c>
      <c r="G34" s="11" t="s">
        <v>29</v>
      </c>
      <c r="H34" s="12">
        <f>H35</f>
        <v>217</v>
      </c>
      <c r="I34" s="12">
        <f>I35</f>
        <v>-109</v>
      </c>
      <c r="J34" s="12">
        <f>J35</f>
        <v>108</v>
      </c>
      <c r="K34" s="6"/>
    </row>
    <row r="35" spans="1:11" ht="15.75">
      <c r="A35" s="10" t="s">
        <v>88</v>
      </c>
      <c r="B35" s="10" t="s">
        <v>98</v>
      </c>
      <c r="C35" s="10" t="s">
        <v>107</v>
      </c>
      <c r="D35" s="10" t="s">
        <v>92</v>
      </c>
      <c r="E35" s="10" t="s">
        <v>91</v>
      </c>
      <c r="F35" s="10" t="s">
        <v>94</v>
      </c>
      <c r="G35" s="29" t="s">
        <v>29</v>
      </c>
      <c r="H35" s="12">
        <v>217</v>
      </c>
      <c r="I35" s="19">
        <v>-109</v>
      </c>
      <c r="J35" s="12">
        <f>H35+I35</f>
        <v>108</v>
      </c>
      <c r="K35" s="6"/>
    </row>
    <row r="36" spans="1:11" ht="30">
      <c r="A36" s="10" t="s">
        <v>88</v>
      </c>
      <c r="B36" s="10" t="s">
        <v>98</v>
      </c>
      <c r="C36" s="10" t="s">
        <v>105</v>
      </c>
      <c r="D36" s="10" t="s">
        <v>102</v>
      </c>
      <c r="E36" s="10" t="s">
        <v>91</v>
      </c>
      <c r="F36" s="10" t="s">
        <v>94</v>
      </c>
      <c r="G36" s="29" t="s">
        <v>208</v>
      </c>
      <c r="H36" s="12">
        <f>H37</f>
        <v>95</v>
      </c>
      <c r="I36" s="19">
        <f>I37</f>
        <v>7</v>
      </c>
      <c r="J36" s="12">
        <f>J37</f>
        <v>102</v>
      </c>
      <c r="K36" s="6"/>
    </row>
    <row r="37" spans="1:11" ht="30">
      <c r="A37" s="10" t="s">
        <v>88</v>
      </c>
      <c r="B37" s="10" t="s">
        <v>98</v>
      </c>
      <c r="C37" s="10" t="s">
        <v>209</v>
      </c>
      <c r="D37" s="10" t="s">
        <v>102</v>
      </c>
      <c r="E37" s="10" t="s">
        <v>91</v>
      </c>
      <c r="F37" s="10" t="s">
        <v>94</v>
      </c>
      <c r="G37" s="29" t="s">
        <v>210</v>
      </c>
      <c r="H37" s="12">
        <v>95</v>
      </c>
      <c r="I37" s="19">
        <v>7</v>
      </c>
      <c r="J37" s="12">
        <f>H37+I37</f>
        <v>102</v>
      </c>
      <c r="K37" s="6"/>
    </row>
    <row r="38" spans="1:11" ht="15.75">
      <c r="A38" s="10"/>
      <c r="B38" s="10"/>
      <c r="C38" s="10"/>
      <c r="D38" s="10"/>
      <c r="E38" s="10"/>
      <c r="F38" s="10"/>
      <c r="G38" s="11"/>
      <c r="H38" s="12"/>
      <c r="I38" s="19"/>
      <c r="J38" s="12"/>
      <c r="K38" s="6"/>
    </row>
    <row r="39" spans="1:11" ht="21.75" customHeight="1">
      <c r="A39" s="25" t="s">
        <v>88</v>
      </c>
      <c r="B39" s="25" t="s">
        <v>104</v>
      </c>
      <c r="C39" s="25" t="s">
        <v>90</v>
      </c>
      <c r="D39" s="25" t="s">
        <v>89</v>
      </c>
      <c r="E39" s="25" t="s">
        <v>91</v>
      </c>
      <c r="F39" s="25" t="s">
        <v>87</v>
      </c>
      <c r="G39" s="28" t="s">
        <v>13</v>
      </c>
      <c r="H39" s="27">
        <f>SUM(,H40)</f>
        <v>6.5</v>
      </c>
      <c r="I39" s="27">
        <f>SUM(,I40)</f>
        <v>1</v>
      </c>
      <c r="J39" s="27">
        <f>SUM(,J40)</f>
        <v>7.5</v>
      </c>
      <c r="K39" s="6"/>
    </row>
    <row r="40" spans="1:11" ht="15.75">
      <c r="A40" s="10" t="s">
        <v>88</v>
      </c>
      <c r="B40" s="10" t="s">
        <v>104</v>
      </c>
      <c r="C40" s="10" t="s">
        <v>135</v>
      </c>
      <c r="D40" s="10" t="s">
        <v>89</v>
      </c>
      <c r="E40" s="10" t="s">
        <v>91</v>
      </c>
      <c r="F40" s="10" t="s">
        <v>94</v>
      </c>
      <c r="G40" s="29" t="s">
        <v>211</v>
      </c>
      <c r="H40" s="12">
        <f aca="true" t="shared" si="0" ref="H40:J41">H41</f>
        <v>6.5</v>
      </c>
      <c r="I40" s="12">
        <f t="shared" si="0"/>
        <v>1</v>
      </c>
      <c r="J40" s="12">
        <f t="shared" si="0"/>
        <v>7.5</v>
      </c>
      <c r="K40" s="6"/>
    </row>
    <row r="41" spans="1:11" ht="45">
      <c r="A41" s="10" t="s">
        <v>88</v>
      </c>
      <c r="B41" s="10" t="s">
        <v>104</v>
      </c>
      <c r="C41" s="10" t="s">
        <v>137</v>
      </c>
      <c r="D41" s="10" t="s">
        <v>89</v>
      </c>
      <c r="E41" s="10" t="s">
        <v>91</v>
      </c>
      <c r="F41" s="10" t="s">
        <v>94</v>
      </c>
      <c r="G41" s="29" t="s">
        <v>212</v>
      </c>
      <c r="H41" s="12">
        <f t="shared" si="0"/>
        <v>6.5</v>
      </c>
      <c r="I41" s="12">
        <f t="shared" si="0"/>
        <v>1</v>
      </c>
      <c r="J41" s="12">
        <f t="shared" si="0"/>
        <v>7.5</v>
      </c>
      <c r="K41" s="6"/>
    </row>
    <row r="42" spans="1:11" ht="60">
      <c r="A42" s="10" t="s">
        <v>88</v>
      </c>
      <c r="B42" s="10" t="s">
        <v>104</v>
      </c>
      <c r="C42" s="10" t="s">
        <v>184</v>
      </c>
      <c r="D42" s="10" t="s">
        <v>98</v>
      </c>
      <c r="E42" s="10" t="s">
        <v>91</v>
      </c>
      <c r="F42" s="10" t="s">
        <v>94</v>
      </c>
      <c r="G42" s="29" t="s">
        <v>213</v>
      </c>
      <c r="H42" s="12">
        <v>6.5</v>
      </c>
      <c r="I42" s="19">
        <v>1</v>
      </c>
      <c r="J42" s="12">
        <f>H42+I42</f>
        <v>7.5</v>
      </c>
      <c r="K42" s="6"/>
    </row>
    <row r="43" spans="1:11" ht="9.75" customHeight="1">
      <c r="A43" s="10"/>
      <c r="B43" s="10"/>
      <c r="C43" s="10"/>
      <c r="D43" s="10"/>
      <c r="E43" s="10"/>
      <c r="F43" s="10"/>
      <c r="G43" s="11"/>
      <c r="H43" s="12"/>
      <c r="I43" s="19"/>
      <c r="J43" s="12"/>
      <c r="K43" s="6"/>
    </row>
    <row r="44" spans="1:11" ht="15" customHeight="1">
      <c r="A44" s="25" t="s">
        <v>88</v>
      </c>
      <c r="B44" s="25" t="s">
        <v>106</v>
      </c>
      <c r="C44" s="25" t="s">
        <v>90</v>
      </c>
      <c r="D44" s="25" t="s">
        <v>89</v>
      </c>
      <c r="E44" s="25" t="s">
        <v>91</v>
      </c>
      <c r="F44" s="25" t="s">
        <v>87</v>
      </c>
      <c r="G44" s="28" t="s">
        <v>14</v>
      </c>
      <c r="H44" s="27">
        <f>H45</f>
        <v>1100</v>
      </c>
      <c r="I44" s="27">
        <f>I45</f>
        <v>65</v>
      </c>
      <c r="J44" s="27">
        <f>J45</f>
        <v>1165</v>
      </c>
      <c r="K44" s="6"/>
    </row>
    <row r="45" spans="1:11" ht="30">
      <c r="A45" s="10" t="s">
        <v>88</v>
      </c>
      <c r="B45" s="10" t="s">
        <v>106</v>
      </c>
      <c r="C45" s="10" t="s">
        <v>103</v>
      </c>
      <c r="D45" s="10" t="s">
        <v>92</v>
      </c>
      <c r="E45" s="10" t="s">
        <v>91</v>
      </c>
      <c r="F45" s="10" t="s">
        <v>94</v>
      </c>
      <c r="G45" s="11" t="s">
        <v>31</v>
      </c>
      <c r="H45" s="12">
        <f>SUM(H46)</f>
        <v>1100</v>
      </c>
      <c r="I45" s="12">
        <f>SUM(I46)</f>
        <v>65</v>
      </c>
      <c r="J45" s="12">
        <f>SUM(J46)</f>
        <v>1165</v>
      </c>
      <c r="K45" s="6"/>
    </row>
    <row r="46" spans="1:11" ht="45">
      <c r="A46" s="10" t="s">
        <v>88</v>
      </c>
      <c r="B46" s="10" t="s">
        <v>106</v>
      </c>
      <c r="C46" s="10" t="s">
        <v>107</v>
      </c>
      <c r="D46" s="10" t="s">
        <v>92</v>
      </c>
      <c r="E46" s="10" t="s">
        <v>108</v>
      </c>
      <c r="F46" s="10" t="s">
        <v>94</v>
      </c>
      <c r="G46" s="11" t="s">
        <v>76</v>
      </c>
      <c r="H46" s="12">
        <v>1100</v>
      </c>
      <c r="I46" s="19">
        <v>65</v>
      </c>
      <c r="J46" s="12">
        <f>SUM(H46:I46)</f>
        <v>1165</v>
      </c>
      <c r="K46" s="6"/>
    </row>
    <row r="47" spans="1:11" ht="6.75" customHeight="1">
      <c r="A47" s="10"/>
      <c r="B47" s="10"/>
      <c r="C47" s="10"/>
      <c r="D47" s="10"/>
      <c r="E47" s="10"/>
      <c r="F47" s="10"/>
      <c r="G47" s="11"/>
      <c r="H47" s="12"/>
      <c r="I47" s="19"/>
      <c r="J47" s="12"/>
      <c r="K47" s="6"/>
    </row>
    <row r="48" spans="1:11" ht="28.5">
      <c r="A48" s="10" t="s">
        <v>88</v>
      </c>
      <c r="B48" s="10" t="s">
        <v>256</v>
      </c>
      <c r="C48" s="10" t="s">
        <v>90</v>
      </c>
      <c r="D48" s="10" t="s">
        <v>89</v>
      </c>
      <c r="E48" s="10" t="s">
        <v>91</v>
      </c>
      <c r="F48" s="10" t="s">
        <v>87</v>
      </c>
      <c r="G48" s="47" t="s">
        <v>257</v>
      </c>
      <c r="H48" s="27">
        <f>H49</f>
        <v>0.3</v>
      </c>
      <c r="I48" s="27">
        <f aca="true" t="shared" si="1" ref="I48:J50">I49</f>
        <v>0</v>
      </c>
      <c r="J48" s="27">
        <f t="shared" si="1"/>
        <v>0.3</v>
      </c>
      <c r="K48" s="6"/>
    </row>
    <row r="49" spans="1:11" ht="15.75">
      <c r="A49" s="10" t="s">
        <v>88</v>
      </c>
      <c r="B49" s="10" t="s">
        <v>256</v>
      </c>
      <c r="C49" s="10" t="s">
        <v>259</v>
      </c>
      <c r="D49" s="10" t="s">
        <v>89</v>
      </c>
      <c r="E49" s="10" t="s">
        <v>91</v>
      </c>
      <c r="F49" s="10" t="s">
        <v>94</v>
      </c>
      <c r="G49" s="29" t="s">
        <v>258</v>
      </c>
      <c r="H49" s="12">
        <f>H50</f>
        <v>0.3</v>
      </c>
      <c r="I49" s="12">
        <f t="shared" si="1"/>
        <v>0</v>
      </c>
      <c r="J49" s="12">
        <f t="shared" si="1"/>
        <v>0.3</v>
      </c>
      <c r="K49" s="6"/>
    </row>
    <row r="50" spans="1:11" ht="45">
      <c r="A50" s="10" t="s">
        <v>88</v>
      </c>
      <c r="B50" s="10" t="s">
        <v>256</v>
      </c>
      <c r="C50" s="10" t="s">
        <v>260</v>
      </c>
      <c r="D50" s="10" t="s">
        <v>89</v>
      </c>
      <c r="E50" s="10" t="s">
        <v>91</v>
      </c>
      <c r="F50" s="10" t="s">
        <v>94</v>
      </c>
      <c r="G50" s="29" t="s">
        <v>261</v>
      </c>
      <c r="H50" s="12">
        <f>H51</f>
        <v>0.3</v>
      </c>
      <c r="I50" s="12">
        <f t="shared" si="1"/>
        <v>0</v>
      </c>
      <c r="J50" s="12">
        <f t="shared" si="1"/>
        <v>0.3</v>
      </c>
      <c r="K50" s="6"/>
    </row>
    <row r="51" spans="1:11" ht="60">
      <c r="A51" s="10" t="s">
        <v>88</v>
      </c>
      <c r="B51" s="10" t="s">
        <v>256</v>
      </c>
      <c r="C51" s="10" t="s">
        <v>262</v>
      </c>
      <c r="D51" s="10" t="s">
        <v>98</v>
      </c>
      <c r="E51" s="10" t="s">
        <v>91</v>
      </c>
      <c r="F51" s="10" t="s">
        <v>94</v>
      </c>
      <c r="G51" s="29" t="s">
        <v>263</v>
      </c>
      <c r="H51" s="12">
        <v>0.3</v>
      </c>
      <c r="I51" s="19">
        <v>0</v>
      </c>
      <c r="J51" s="12">
        <f>H51+I51</f>
        <v>0.3</v>
      </c>
      <c r="K51" s="6"/>
    </row>
    <row r="52" spans="1:11" ht="7.5" customHeight="1">
      <c r="A52" s="10"/>
      <c r="B52" s="10"/>
      <c r="C52" s="10"/>
      <c r="D52" s="10"/>
      <c r="E52" s="10"/>
      <c r="F52" s="10"/>
      <c r="G52" s="11"/>
      <c r="H52" s="12"/>
      <c r="I52" s="19"/>
      <c r="J52" s="12"/>
      <c r="K52" s="6"/>
    </row>
    <row r="53" spans="1:12" s="2" customFormat="1" ht="42.75">
      <c r="A53" s="25" t="s">
        <v>88</v>
      </c>
      <c r="B53" s="25" t="s">
        <v>109</v>
      </c>
      <c r="C53" s="25" t="s">
        <v>90</v>
      </c>
      <c r="D53" s="25" t="s">
        <v>89</v>
      </c>
      <c r="E53" s="25" t="s">
        <v>91</v>
      </c>
      <c r="F53" s="25" t="s">
        <v>87</v>
      </c>
      <c r="G53" s="28" t="s">
        <v>15</v>
      </c>
      <c r="H53" s="27">
        <f>H56+H64</f>
        <v>53600.2</v>
      </c>
      <c r="I53" s="27">
        <f>I56+I64</f>
        <v>700</v>
      </c>
      <c r="J53" s="27">
        <f>J56+J64</f>
        <v>54300.2</v>
      </c>
      <c r="K53" s="1"/>
      <c r="L53" s="1"/>
    </row>
    <row r="54" spans="1:11" ht="30" hidden="1">
      <c r="A54" s="10" t="s">
        <v>88</v>
      </c>
      <c r="B54" s="10" t="s">
        <v>109</v>
      </c>
      <c r="C54" s="10" t="s">
        <v>103</v>
      </c>
      <c r="D54" s="10" t="s">
        <v>89</v>
      </c>
      <c r="E54" s="10" t="s">
        <v>91</v>
      </c>
      <c r="F54" s="10" t="s">
        <v>110</v>
      </c>
      <c r="G54" s="11" t="s">
        <v>64</v>
      </c>
      <c r="H54" s="27">
        <f>SUM(H55)</f>
        <v>0</v>
      </c>
      <c r="I54" s="27">
        <f>SUM(I55)</f>
        <v>0</v>
      </c>
      <c r="J54" s="27">
        <f>SUM(J55)</f>
        <v>0</v>
      </c>
      <c r="K54" s="6"/>
    </row>
    <row r="55" spans="1:11" ht="30" hidden="1">
      <c r="A55" s="10" t="s">
        <v>88</v>
      </c>
      <c r="B55" s="10" t="s">
        <v>109</v>
      </c>
      <c r="C55" s="10" t="s">
        <v>111</v>
      </c>
      <c r="D55" s="10" t="s">
        <v>98</v>
      </c>
      <c r="E55" s="10" t="s">
        <v>91</v>
      </c>
      <c r="F55" s="10" t="s">
        <v>110</v>
      </c>
      <c r="G55" s="11" t="s">
        <v>65</v>
      </c>
      <c r="H55" s="12">
        <v>0</v>
      </c>
      <c r="I55" s="19"/>
      <c r="J55" s="12">
        <f>SUM(H55:I55)</f>
        <v>0</v>
      </c>
      <c r="K55" s="6"/>
    </row>
    <row r="56" spans="1:11" ht="75">
      <c r="A56" s="10" t="s">
        <v>88</v>
      </c>
      <c r="B56" s="10" t="s">
        <v>109</v>
      </c>
      <c r="C56" s="10" t="s">
        <v>112</v>
      </c>
      <c r="D56" s="10" t="s">
        <v>89</v>
      </c>
      <c r="E56" s="10" t="s">
        <v>91</v>
      </c>
      <c r="F56" s="10" t="s">
        <v>110</v>
      </c>
      <c r="G56" s="33" t="s">
        <v>61</v>
      </c>
      <c r="H56" s="12">
        <f>SUM(H57+H60+H62)</f>
        <v>53481.2</v>
      </c>
      <c r="I56" s="12">
        <f>SUM(I57+I60+I62)</f>
        <v>687</v>
      </c>
      <c r="J56" s="12">
        <f>SUM(J57+J60+J62)</f>
        <v>54168.2</v>
      </c>
      <c r="K56" s="6"/>
    </row>
    <row r="57" spans="1:11" ht="51.75" customHeight="1">
      <c r="A57" s="10" t="s">
        <v>88</v>
      </c>
      <c r="B57" s="10" t="s">
        <v>109</v>
      </c>
      <c r="C57" s="10" t="s">
        <v>113</v>
      </c>
      <c r="D57" s="10" t="s">
        <v>89</v>
      </c>
      <c r="E57" s="10" t="s">
        <v>91</v>
      </c>
      <c r="F57" s="10" t="s">
        <v>110</v>
      </c>
      <c r="G57" s="29" t="s">
        <v>39</v>
      </c>
      <c r="H57" s="12">
        <f>H58+H59</f>
        <v>49838.2</v>
      </c>
      <c r="I57" s="12">
        <f>I58+I59</f>
        <v>280</v>
      </c>
      <c r="J57" s="12">
        <f>J58+J59</f>
        <v>50118.2</v>
      </c>
      <c r="K57" s="6"/>
    </row>
    <row r="58" spans="1:11" ht="75">
      <c r="A58" s="10" t="s">
        <v>88</v>
      </c>
      <c r="B58" s="10" t="s">
        <v>109</v>
      </c>
      <c r="C58" s="10" t="s">
        <v>179</v>
      </c>
      <c r="D58" s="10" t="s">
        <v>98</v>
      </c>
      <c r="E58" s="10" t="s">
        <v>91</v>
      </c>
      <c r="F58" s="10" t="s">
        <v>110</v>
      </c>
      <c r="G58" s="29" t="s">
        <v>180</v>
      </c>
      <c r="H58" s="12">
        <v>44860</v>
      </c>
      <c r="I58" s="12">
        <v>50</v>
      </c>
      <c r="J58" s="12">
        <f>H58+I58</f>
        <v>44910</v>
      </c>
      <c r="K58" s="6"/>
    </row>
    <row r="59" spans="1:11" ht="60">
      <c r="A59" s="10" t="s">
        <v>88</v>
      </c>
      <c r="B59" s="10" t="s">
        <v>109</v>
      </c>
      <c r="C59" s="10" t="s">
        <v>179</v>
      </c>
      <c r="D59" s="10" t="s">
        <v>132</v>
      </c>
      <c r="E59" s="10" t="s">
        <v>91</v>
      </c>
      <c r="F59" s="10" t="s">
        <v>110</v>
      </c>
      <c r="G59" s="29" t="s">
        <v>181</v>
      </c>
      <c r="H59" s="12">
        <v>4978.2</v>
      </c>
      <c r="I59" s="12">
        <v>230</v>
      </c>
      <c r="J59" s="12">
        <f>H59+I59</f>
        <v>5208.2</v>
      </c>
      <c r="K59" s="6"/>
    </row>
    <row r="60" spans="1:11" ht="60">
      <c r="A60" s="10" t="s">
        <v>88</v>
      </c>
      <c r="B60" s="10" t="s">
        <v>109</v>
      </c>
      <c r="C60" s="10" t="s">
        <v>133</v>
      </c>
      <c r="D60" s="10" t="s">
        <v>89</v>
      </c>
      <c r="E60" s="10" t="s">
        <v>91</v>
      </c>
      <c r="F60" s="10" t="s">
        <v>110</v>
      </c>
      <c r="G60" s="33" t="s">
        <v>40</v>
      </c>
      <c r="H60" s="12">
        <f>SUM(H61)</f>
        <v>1215</v>
      </c>
      <c r="I60" s="12">
        <f>SUM(I61)</f>
        <v>0</v>
      </c>
      <c r="J60" s="12">
        <f>SUM(J61)</f>
        <v>1215</v>
      </c>
      <c r="K60" s="6"/>
    </row>
    <row r="61" spans="1:11" ht="60">
      <c r="A61" s="10" t="s">
        <v>88</v>
      </c>
      <c r="B61" s="10" t="s">
        <v>109</v>
      </c>
      <c r="C61" s="10" t="s">
        <v>134</v>
      </c>
      <c r="D61" s="10" t="s">
        <v>98</v>
      </c>
      <c r="E61" s="10" t="s">
        <v>91</v>
      </c>
      <c r="F61" s="10" t="s">
        <v>110</v>
      </c>
      <c r="G61" s="11" t="s">
        <v>62</v>
      </c>
      <c r="H61" s="12">
        <v>1215</v>
      </c>
      <c r="I61" s="19">
        <v>0</v>
      </c>
      <c r="J61" s="12">
        <f>SUM(H61:I61)</f>
        <v>1215</v>
      </c>
      <c r="K61" s="6"/>
    </row>
    <row r="62" spans="1:11" ht="30">
      <c r="A62" s="10" t="s">
        <v>88</v>
      </c>
      <c r="B62" s="10" t="s">
        <v>109</v>
      </c>
      <c r="C62" s="10" t="s">
        <v>252</v>
      </c>
      <c r="D62" s="10" t="s">
        <v>89</v>
      </c>
      <c r="E62" s="10" t="s">
        <v>91</v>
      </c>
      <c r="F62" s="10" t="s">
        <v>110</v>
      </c>
      <c r="G62" s="29" t="s">
        <v>253</v>
      </c>
      <c r="H62" s="12">
        <f>H63</f>
        <v>2428</v>
      </c>
      <c r="I62" s="12">
        <f>I63</f>
        <v>407</v>
      </c>
      <c r="J62" s="12">
        <f>H62+I62</f>
        <v>2835</v>
      </c>
      <c r="K62" s="6"/>
    </row>
    <row r="63" spans="1:11" ht="30">
      <c r="A63" s="10" t="s">
        <v>88</v>
      </c>
      <c r="B63" s="10" t="s">
        <v>109</v>
      </c>
      <c r="C63" s="10" t="s">
        <v>254</v>
      </c>
      <c r="D63" s="10" t="s">
        <v>98</v>
      </c>
      <c r="E63" s="10" t="s">
        <v>91</v>
      </c>
      <c r="F63" s="10" t="s">
        <v>110</v>
      </c>
      <c r="G63" s="30" t="s">
        <v>255</v>
      </c>
      <c r="H63" s="12">
        <v>2428</v>
      </c>
      <c r="I63" s="19">
        <v>407</v>
      </c>
      <c r="J63" s="12">
        <f>H63+I63</f>
        <v>2835</v>
      </c>
      <c r="K63" s="6"/>
    </row>
    <row r="64" spans="1:11" ht="75">
      <c r="A64" s="10" t="s">
        <v>88</v>
      </c>
      <c r="B64" s="10" t="s">
        <v>109</v>
      </c>
      <c r="C64" s="10" t="s">
        <v>173</v>
      </c>
      <c r="D64" s="10" t="s">
        <v>89</v>
      </c>
      <c r="E64" s="10" t="s">
        <v>91</v>
      </c>
      <c r="F64" s="10" t="s">
        <v>110</v>
      </c>
      <c r="G64" s="29" t="s">
        <v>174</v>
      </c>
      <c r="H64" s="12">
        <f aca="true" t="shared" si="2" ref="H64:J65">H65</f>
        <v>119</v>
      </c>
      <c r="I64" s="12">
        <f t="shared" si="2"/>
        <v>13</v>
      </c>
      <c r="J64" s="12">
        <f t="shared" si="2"/>
        <v>132</v>
      </c>
      <c r="K64" s="6"/>
    </row>
    <row r="65" spans="1:11" ht="75">
      <c r="A65" s="10" t="s">
        <v>88</v>
      </c>
      <c r="B65" s="10" t="s">
        <v>109</v>
      </c>
      <c r="C65" s="10" t="s">
        <v>175</v>
      </c>
      <c r="D65" s="10" t="s">
        <v>89</v>
      </c>
      <c r="E65" s="10" t="s">
        <v>91</v>
      </c>
      <c r="F65" s="10" t="s">
        <v>110</v>
      </c>
      <c r="G65" s="29" t="s">
        <v>176</v>
      </c>
      <c r="H65" s="12">
        <f t="shared" si="2"/>
        <v>119</v>
      </c>
      <c r="I65" s="12">
        <f t="shared" si="2"/>
        <v>13</v>
      </c>
      <c r="J65" s="12">
        <f t="shared" si="2"/>
        <v>132</v>
      </c>
      <c r="K65" s="6"/>
    </row>
    <row r="66" spans="1:11" ht="60">
      <c r="A66" s="10" t="s">
        <v>88</v>
      </c>
      <c r="B66" s="10" t="s">
        <v>109</v>
      </c>
      <c r="C66" s="10" t="s">
        <v>177</v>
      </c>
      <c r="D66" s="10" t="s">
        <v>98</v>
      </c>
      <c r="E66" s="10" t="s">
        <v>91</v>
      </c>
      <c r="F66" s="10" t="s">
        <v>110</v>
      </c>
      <c r="G66" s="29" t="s">
        <v>178</v>
      </c>
      <c r="H66" s="12">
        <v>119</v>
      </c>
      <c r="I66" s="19">
        <v>13</v>
      </c>
      <c r="J66" s="12">
        <f>H66+I66</f>
        <v>132</v>
      </c>
      <c r="K66" s="6"/>
    </row>
    <row r="67" spans="1:11" ht="15.75">
      <c r="A67" s="10"/>
      <c r="B67" s="10"/>
      <c r="C67" s="10"/>
      <c r="D67" s="10"/>
      <c r="E67" s="10"/>
      <c r="F67" s="10"/>
      <c r="G67" s="34"/>
      <c r="H67" s="12"/>
      <c r="I67" s="19"/>
      <c r="J67" s="12"/>
      <c r="K67" s="6"/>
    </row>
    <row r="68" spans="1:11" ht="15.75">
      <c r="A68" s="25" t="s">
        <v>88</v>
      </c>
      <c r="B68" s="25" t="s">
        <v>114</v>
      </c>
      <c r="C68" s="25" t="s">
        <v>90</v>
      </c>
      <c r="D68" s="25" t="s">
        <v>89</v>
      </c>
      <c r="E68" s="25" t="s">
        <v>91</v>
      </c>
      <c r="F68" s="25" t="s">
        <v>87</v>
      </c>
      <c r="G68" s="28" t="s">
        <v>16</v>
      </c>
      <c r="H68" s="27">
        <f>SUM(H69)</f>
        <v>3419</v>
      </c>
      <c r="I68" s="27">
        <f>SUM(I69)</f>
        <v>800</v>
      </c>
      <c r="J68" s="27">
        <f>SUM(J69)</f>
        <v>4219</v>
      </c>
      <c r="K68" s="6"/>
    </row>
    <row r="69" spans="1:11" ht="15.75">
      <c r="A69" s="10" t="s">
        <v>88</v>
      </c>
      <c r="B69" s="10" t="s">
        <v>114</v>
      </c>
      <c r="C69" s="10" t="s">
        <v>99</v>
      </c>
      <c r="D69" s="10" t="s">
        <v>92</v>
      </c>
      <c r="E69" s="10" t="s">
        <v>91</v>
      </c>
      <c r="F69" s="10" t="s">
        <v>110</v>
      </c>
      <c r="G69" s="34" t="s">
        <v>17</v>
      </c>
      <c r="H69" s="12">
        <f>H70+H71+H72+H73</f>
        <v>3419</v>
      </c>
      <c r="I69" s="12">
        <f>I70+I71+I72+I73</f>
        <v>800</v>
      </c>
      <c r="J69" s="12">
        <f>J70+J71+J72+J73</f>
        <v>4219</v>
      </c>
      <c r="K69" s="6"/>
    </row>
    <row r="70" spans="1:11" ht="30">
      <c r="A70" s="10" t="s">
        <v>88</v>
      </c>
      <c r="B70" s="10" t="s">
        <v>114</v>
      </c>
      <c r="C70" s="10" t="s">
        <v>100</v>
      </c>
      <c r="D70" s="10" t="s">
        <v>92</v>
      </c>
      <c r="E70" s="10" t="s">
        <v>91</v>
      </c>
      <c r="F70" s="10" t="s">
        <v>110</v>
      </c>
      <c r="G70" s="35" t="s">
        <v>189</v>
      </c>
      <c r="H70" s="12">
        <v>2761</v>
      </c>
      <c r="I70" s="19">
        <v>580</v>
      </c>
      <c r="J70" s="12">
        <f>H70+I70</f>
        <v>3341</v>
      </c>
      <c r="K70" s="6"/>
    </row>
    <row r="71" spans="1:11" ht="30">
      <c r="A71" s="10" t="s">
        <v>88</v>
      </c>
      <c r="B71" s="10" t="s">
        <v>114</v>
      </c>
      <c r="C71" s="10" t="s">
        <v>101</v>
      </c>
      <c r="D71" s="10" t="s">
        <v>92</v>
      </c>
      <c r="E71" s="10" t="s">
        <v>91</v>
      </c>
      <c r="F71" s="10" t="s">
        <v>110</v>
      </c>
      <c r="G71" s="35" t="s">
        <v>190</v>
      </c>
      <c r="H71" s="12">
        <v>135</v>
      </c>
      <c r="I71" s="19">
        <v>10</v>
      </c>
      <c r="J71" s="12">
        <f>H71+I71</f>
        <v>145</v>
      </c>
      <c r="K71" s="6"/>
    </row>
    <row r="72" spans="1:11" ht="15.75">
      <c r="A72" s="10" t="s">
        <v>88</v>
      </c>
      <c r="B72" s="10" t="s">
        <v>114</v>
      </c>
      <c r="C72" s="10" t="s">
        <v>187</v>
      </c>
      <c r="D72" s="10" t="s">
        <v>92</v>
      </c>
      <c r="E72" s="10" t="s">
        <v>91</v>
      </c>
      <c r="F72" s="10" t="s">
        <v>110</v>
      </c>
      <c r="G72" s="35" t="s">
        <v>191</v>
      </c>
      <c r="H72" s="12">
        <v>127</v>
      </c>
      <c r="I72" s="19">
        <v>73</v>
      </c>
      <c r="J72" s="12">
        <f>H72+I72</f>
        <v>200</v>
      </c>
      <c r="K72" s="6"/>
    </row>
    <row r="73" spans="1:11" ht="15.75">
      <c r="A73" s="10" t="s">
        <v>88</v>
      </c>
      <c r="B73" s="10" t="s">
        <v>114</v>
      </c>
      <c r="C73" s="10" t="s">
        <v>188</v>
      </c>
      <c r="D73" s="10" t="s">
        <v>92</v>
      </c>
      <c r="E73" s="10" t="s">
        <v>91</v>
      </c>
      <c r="F73" s="10" t="s">
        <v>110</v>
      </c>
      <c r="G73" s="35" t="s">
        <v>192</v>
      </c>
      <c r="H73" s="12">
        <v>396</v>
      </c>
      <c r="I73" s="19">
        <v>137</v>
      </c>
      <c r="J73" s="12">
        <f>H73+I73</f>
        <v>533</v>
      </c>
      <c r="K73" s="6"/>
    </row>
    <row r="74" spans="1:11" ht="15.75">
      <c r="A74" s="10"/>
      <c r="B74" s="10"/>
      <c r="C74" s="10"/>
      <c r="D74" s="10"/>
      <c r="E74" s="10"/>
      <c r="F74" s="10"/>
      <c r="G74" s="35"/>
      <c r="H74" s="12"/>
      <c r="I74" s="19"/>
      <c r="J74" s="12"/>
      <c r="K74" s="6"/>
    </row>
    <row r="75" spans="1:11" ht="28.5">
      <c r="A75" s="10" t="s">
        <v>88</v>
      </c>
      <c r="B75" s="10" t="s">
        <v>265</v>
      </c>
      <c r="C75" s="10" t="s">
        <v>90</v>
      </c>
      <c r="D75" s="10" t="s">
        <v>89</v>
      </c>
      <c r="E75" s="10" t="s">
        <v>91</v>
      </c>
      <c r="F75" s="10" t="s">
        <v>87</v>
      </c>
      <c r="G75" s="48" t="s">
        <v>264</v>
      </c>
      <c r="H75" s="27">
        <f>H76</f>
        <v>3.6</v>
      </c>
      <c r="I75" s="27">
        <f aca="true" t="shared" si="3" ref="I75:J77">I76</f>
        <v>13</v>
      </c>
      <c r="J75" s="27">
        <f t="shared" si="3"/>
        <v>16.6</v>
      </c>
      <c r="K75" s="6"/>
    </row>
    <row r="76" spans="1:11" ht="15.75">
      <c r="A76" s="10" t="s">
        <v>88</v>
      </c>
      <c r="B76" s="10" t="s">
        <v>265</v>
      </c>
      <c r="C76" s="10" t="s">
        <v>93</v>
      </c>
      <c r="D76" s="10" t="s">
        <v>89</v>
      </c>
      <c r="E76" s="10" t="s">
        <v>91</v>
      </c>
      <c r="F76" s="10" t="s">
        <v>266</v>
      </c>
      <c r="G76" s="29" t="s">
        <v>267</v>
      </c>
      <c r="H76" s="12">
        <f>H77</f>
        <v>3.6</v>
      </c>
      <c r="I76" s="12">
        <f t="shared" si="3"/>
        <v>13</v>
      </c>
      <c r="J76" s="12">
        <f t="shared" si="3"/>
        <v>16.6</v>
      </c>
      <c r="K76" s="6"/>
    </row>
    <row r="77" spans="1:11" ht="15.75">
      <c r="A77" s="10" t="s">
        <v>88</v>
      </c>
      <c r="B77" s="10" t="s">
        <v>265</v>
      </c>
      <c r="C77" s="10" t="s">
        <v>268</v>
      </c>
      <c r="D77" s="10" t="s">
        <v>89</v>
      </c>
      <c r="E77" s="10" t="s">
        <v>91</v>
      </c>
      <c r="F77" s="10" t="s">
        <v>266</v>
      </c>
      <c r="G77" s="29" t="s">
        <v>269</v>
      </c>
      <c r="H77" s="12">
        <f>H78</f>
        <v>3.6</v>
      </c>
      <c r="I77" s="12">
        <f t="shared" si="3"/>
        <v>13</v>
      </c>
      <c r="J77" s="12">
        <f t="shared" si="3"/>
        <v>16.6</v>
      </c>
      <c r="K77" s="6"/>
    </row>
    <row r="78" spans="1:11" ht="15.75">
      <c r="A78" s="10" t="s">
        <v>88</v>
      </c>
      <c r="B78" s="10" t="s">
        <v>265</v>
      </c>
      <c r="C78" s="10" t="s">
        <v>271</v>
      </c>
      <c r="D78" s="10" t="s">
        <v>98</v>
      </c>
      <c r="E78" s="10" t="s">
        <v>91</v>
      </c>
      <c r="F78" s="10" t="s">
        <v>266</v>
      </c>
      <c r="G78" s="29" t="s">
        <v>270</v>
      </c>
      <c r="H78" s="12">
        <v>3.6</v>
      </c>
      <c r="I78" s="19">
        <v>13</v>
      </c>
      <c r="J78" s="12">
        <f>H78+I78</f>
        <v>16.6</v>
      </c>
      <c r="K78" s="6"/>
    </row>
    <row r="79" spans="1:11" ht="15.75">
      <c r="A79" s="10"/>
      <c r="B79" s="10"/>
      <c r="C79" s="10"/>
      <c r="D79" s="10"/>
      <c r="E79" s="10"/>
      <c r="F79" s="10"/>
      <c r="G79" s="11"/>
      <c r="H79" s="12"/>
      <c r="I79" s="19"/>
      <c r="J79" s="12"/>
      <c r="K79" s="6"/>
    </row>
    <row r="80" spans="1:11" ht="28.5">
      <c r="A80" s="25" t="s">
        <v>88</v>
      </c>
      <c r="B80" s="25" t="s">
        <v>115</v>
      </c>
      <c r="C80" s="25" t="s">
        <v>90</v>
      </c>
      <c r="D80" s="25" t="s">
        <v>89</v>
      </c>
      <c r="E80" s="25" t="s">
        <v>91</v>
      </c>
      <c r="F80" s="25" t="s">
        <v>87</v>
      </c>
      <c r="G80" s="28" t="s">
        <v>66</v>
      </c>
      <c r="H80" s="27">
        <f aca="true" t="shared" si="4" ref="H80:J81">SUM(H81)</f>
        <v>443.5</v>
      </c>
      <c r="I80" s="27">
        <f t="shared" si="4"/>
        <v>-180</v>
      </c>
      <c r="J80" s="27">
        <f t="shared" si="4"/>
        <v>263.5</v>
      </c>
      <c r="K80" s="6"/>
    </row>
    <row r="81" spans="1:11" ht="45">
      <c r="A81" s="10" t="s">
        <v>88</v>
      </c>
      <c r="B81" s="10" t="s">
        <v>115</v>
      </c>
      <c r="C81" s="10" t="s">
        <v>135</v>
      </c>
      <c r="D81" s="10" t="s">
        <v>89</v>
      </c>
      <c r="E81" s="10" t="s">
        <v>91</v>
      </c>
      <c r="F81" s="10" t="s">
        <v>136</v>
      </c>
      <c r="G81" s="29" t="s">
        <v>182</v>
      </c>
      <c r="H81" s="12">
        <f t="shared" si="4"/>
        <v>443.5</v>
      </c>
      <c r="I81" s="12">
        <f t="shared" si="4"/>
        <v>-180</v>
      </c>
      <c r="J81" s="12">
        <f t="shared" si="4"/>
        <v>263.5</v>
      </c>
      <c r="K81" s="6"/>
    </row>
    <row r="82" spans="1:11" ht="30">
      <c r="A82" s="10" t="s">
        <v>88</v>
      </c>
      <c r="B82" s="10" t="s">
        <v>115</v>
      </c>
      <c r="C82" s="10" t="s">
        <v>137</v>
      </c>
      <c r="D82" s="10" t="s">
        <v>89</v>
      </c>
      <c r="E82" s="10" t="s">
        <v>91</v>
      </c>
      <c r="F82" s="10" t="s">
        <v>136</v>
      </c>
      <c r="G82" s="29" t="s">
        <v>183</v>
      </c>
      <c r="H82" s="12">
        <f>H83+H84</f>
        <v>443.5</v>
      </c>
      <c r="I82" s="12">
        <f>I83+I84</f>
        <v>-180</v>
      </c>
      <c r="J82" s="12">
        <f>J83+J84</f>
        <v>263.5</v>
      </c>
      <c r="K82" s="6"/>
    </row>
    <row r="83" spans="1:11" ht="45">
      <c r="A83" s="10" t="s">
        <v>88</v>
      </c>
      <c r="B83" s="10" t="s">
        <v>115</v>
      </c>
      <c r="C83" s="10" t="s">
        <v>184</v>
      </c>
      <c r="D83" s="10" t="s">
        <v>98</v>
      </c>
      <c r="E83" s="10" t="s">
        <v>91</v>
      </c>
      <c r="F83" s="10" t="s">
        <v>136</v>
      </c>
      <c r="G83" s="29" t="s">
        <v>185</v>
      </c>
      <c r="H83" s="12">
        <v>1</v>
      </c>
      <c r="I83" s="12">
        <v>0</v>
      </c>
      <c r="J83" s="12">
        <f>H83+I83</f>
        <v>1</v>
      </c>
      <c r="K83" s="6"/>
    </row>
    <row r="84" spans="1:11" ht="30">
      <c r="A84" s="10" t="s">
        <v>88</v>
      </c>
      <c r="B84" s="10" t="s">
        <v>115</v>
      </c>
      <c r="C84" s="10" t="s">
        <v>184</v>
      </c>
      <c r="D84" s="10" t="s">
        <v>132</v>
      </c>
      <c r="E84" s="10" t="s">
        <v>91</v>
      </c>
      <c r="F84" s="10" t="s">
        <v>136</v>
      </c>
      <c r="G84" s="29" t="s">
        <v>186</v>
      </c>
      <c r="H84" s="12">
        <v>442.5</v>
      </c>
      <c r="I84" s="19">
        <v>-180</v>
      </c>
      <c r="J84" s="12">
        <f>H84+I84</f>
        <v>262.5</v>
      </c>
      <c r="K84" s="6"/>
    </row>
    <row r="85" spans="1:11" ht="15.75">
      <c r="A85" s="10"/>
      <c r="B85" s="10"/>
      <c r="C85" s="10"/>
      <c r="D85" s="10"/>
      <c r="E85" s="10"/>
      <c r="F85" s="10"/>
      <c r="G85" s="11"/>
      <c r="H85" s="12"/>
      <c r="I85" s="19"/>
      <c r="J85" s="12"/>
      <c r="K85" s="6"/>
    </row>
    <row r="86" spans="1:17" ht="15.75">
      <c r="A86" s="25" t="s">
        <v>88</v>
      </c>
      <c r="B86" s="25" t="s">
        <v>116</v>
      </c>
      <c r="C86" s="25" t="s">
        <v>90</v>
      </c>
      <c r="D86" s="25" t="s">
        <v>89</v>
      </c>
      <c r="E86" s="25" t="s">
        <v>91</v>
      </c>
      <c r="F86" s="25" t="s">
        <v>87</v>
      </c>
      <c r="G86" s="28" t="s">
        <v>18</v>
      </c>
      <c r="H86" s="27">
        <f>H87+H90+H91+H93+H100+H101+H108+H109+H104+H106</f>
        <v>2593</v>
      </c>
      <c r="I86" s="27">
        <f>I87+I90+I91+I93+I100+I101+I108+I109+I104+I106</f>
        <v>94</v>
      </c>
      <c r="J86" s="27">
        <f>J87+J90+J91+J93+J100+J101+J108+J109+J104+J106</f>
        <v>2687</v>
      </c>
      <c r="K86" s="6"/>
      <c r="O86" s="8"/>
      <c r="P86" s="8"/>
      <c r="Q86" s="8"/>
    </row>
    <row r="87" spans="1:17" ht="30">
      <c r="A87" s="10" t="s">
        <v>88</v>
      </c>
      <c r="B87" s="10" t="s">
        <v>116</v>
      </c>
      <c r="C87" s="10" t="s">
        <v>103</v>
      </c>
      <c r="D87" s="10" t="s">
        <v>89</v>
      </c>
      <c r="E87" s="10" t="s">
        <v>91</v>
      </c>
      <c r="F87" s="10" t="s">
        <v>138</v>
      </c>
      <c r="G87" s="11" t="s">
        <v>44</v>
      </c>
      <c r="H87" s="12">
        <f>SUM(H88:H89)</f>
        <v>21</v>
      </c>
      <c r="I87" s="12">
        <f>SUM(I88:I89)</f>
        <v>1</v>
      </c>
      <c r="J87" s="12">
        <f>SUM(J88:J89)</f>
        <v>22</v>
      </c>
      <c r="K87" s="6"/>
      <c r="O87" s="8"/>
      <c r="P87" s="8"/>
      <c r="Q87" s="8"/>
    </row>
    <row r="88" spans="1:17" ht="96">
      <c r="A88" s="10" t="s">
        <v>88</v>
      </c>
      <c r="B88" s="10" t="s">
        <v>116</v>
      </c>
      <c r="C88" s="10" t="s">
        <v>107</v>
      </c>
      <c r="D88" s="10" t="s">
        <v>92</v>
      </c>
      <c r="E88" s="10" t="s">
        <v>91</v>
      </c>
      <c r="F88" s="10" t="s">
        <v>138</v>
      </c>
      <c r="G88" s="29" t="s">
        <v>288</v>
      </c>
      <c r="H88" s="12">
        <v>20</v>
      </c>
      <c r="I88" s="19">
        <v>2</v>
      </c>
      <c r="J88" s="12">
        <f>SUM(H88:I88)</f>
        <v>22</v>
      </c>
      <c r="K88" s="6"/>
      <c r="O88" s="8"/>
      <c r="P88" s="9"/>
      <c r="Q88" s="8"/>
    </row>
    <row r="89" spans="1:17" ht="45">
      <c r="A89" s="10" t="s">
        <v>88</v>
      </c>
      <c r="B89" s="10" t="s">
        <v>116</v>
      </c>
      <c r="C89" s="10" t="s">
        <v>193</v>
      </c>
      <c r="D89" s="10" t="s">
        <v>92</v>
      </c>
      <c r="E89" s="10" t="s">
        <v>91</v>
      </c>
      <c r="F89" s="10" t="s">
        <v>138</v>
      </c>
      <c r="G89" s="29" t="s">
        <v>194</v>
      </c>
      <c r="H89" s="12">
        <v>1</v>
      </c>
      <c r="I89" s="19">
        <v>-1</v>
      </c>
      <c r="J89" s="12">
        <f>SUM(H89:I89)</f>
        <v>0</v>
      </c>
      <c r="K89" s="6"/>
      <c r="O89" s="8"/>
      <c r="P89" s="9"/>
      <c r="Q89" s="8"/>
    </row>
    <row r="90" spans="1:17" ht="45" hidden="1">
      <c r="A90" s="10" t="s">
        <v>88</v>
      </c>
      <c r="B90" s="10" t="s">
        <v>116</v>
      </c>
      <c r="C90" s="10" t="s">
        <v>139</v>
      </c>
      <c r="D90" s="10" t="s">
        <v>92</v>
      </c>
      <c r="E90" s="10" t="s">
        <v>91</v>
      </c>
      <c r="F90" s="10" t="s">
        <v>138</v>
      </c>
      <c r="G90" s="11" t="s">
        <v>45</v>
      </c>
      <c r="H90" s="12"/>
      <c r="I90" s="19"/>
      <c r="J90" s="12">
        <f>SUM(H90:I90)</f>
        <v>0</v>
      </c>
      <c r="K90" s="6"/>
      <c r="O90" s="8"/>
      <c r="P90" s="9"/>
      <c r="Q90" s="8"/>
    </row>
    <row r="91" spans="1:17" ht="30" hidden="1">
      <c r="A91" s="10" t="s">
        <v>88</v>
      </c>
      <c r="B91" s="10" t="s">
        <v>116</v>
      </c>
      <c r="C91" s="10" t="s">
        <v>140</v>
      </c>
      <c r="D91" s="10" t="s">
        <v>89</v>
      </c>
      <c r="E91" s="10" t="s">
        <v>91</v>
      </c>
      <c r="F91" s="10" t="s">
        <v>138</v>
      </c>
      <c r="G91" s="11" t="s">
        <v>19</v>
      </c>
      <c r="H91" s="12">
        <f>SUM(H92)</f>
        <v>0</v>
      </c>
      <c r="I91" s="12">
        <f>SUM(I92)</f>
        <v>0</v>
      </c>
      <c r="J91" s="12">
        <f>SUM(J92)</f>
        <v>0</v>
      </c>
      <c r="K91" s="6"/>
      <c r="O91" s="8"/>
      <c r="P91" s="9"/>
      <c r="Q91" s="8"/>
    </row>
    <row r="92" spans="1:17" ht="45" hidden="1">
      <c r="A92" s="10" t="s">
        <v>88</v>
      </c>
      <c r="B92" s="10" t="s">
        <v>116</v>
      </c>
      <c r="C92" s="10" t="s">
        <v>141</v>
      </c>
      <c r="D92" s="10" t="s">
        <v>98</v>
      </c>
      <c r="E92" s="10" t="s">
        <v>91</v>
      </c>
      <c r="F92" s="10" t="s">
        <v>138</v>
      </c>
      <c r="G92" s="11" t="s">
        <v>32</v>
      </c>
      <c r="H92" s="12"/>
      <c r="I92" s="19"/>
      <c r="J92" s="12">
        <f>SUM(H92:I92)</f>
        <v>0</v>
      </c>
      <c r="K92" s="6"/>
      <c r="O92" s="8"/>
      <c r="P92" s="9"/>
      <c r="Q92" s="8"/>
    </row>
    <row r="93" spans="1:17" ht="75">
      <c r="A93" s="10" t="s">
        <v>88</v>
      </c>
      <c r="B93" s="10" t="s">
        <v>116</v>
      </c>
      <c r="C93" s="10" t="s">
        <v>142</v>
      </c>
      <c r="D93" s="10" t="s">
        <v>92</v>
      </c>
      <c r="E93" s="10" t="s">
        <v>91</v>
      </c>
      <c r="F93" s="10" t="s">
        <v>138</v>
      </c>
      <c r="G93" s="11" t="s">
        <v>33</v>
      </c>
      <c r="H93" s="12">
        <f>H94+H95+H96+H97+H98</f>
        <v>142</v>
      </c>
      <c r="I93" s="12">
        <f>I94+I95+I96+I97+I98</f>
        <v>10</v>
      </c>
      <c r="J93" s="12">
        <f>J94+J95+J96+J97+J98</f>
        <v>152</v>
      </c>
      <c r="K93" s="6"/>
      <c r="O93" s="8"/>
      <c r="P93" s="9"/>
      <c r="Q93" s="8"/>
    </row>
    <row r="94" spans="1:17" ht="30">
      <c r="A94" s="10" t="s">
        <v>88</v>
      </c>
      <c r="B94" s="10" t="s">
        <v>116</v>
      </c>
      <c r="C94" s="10" t="s">
        <v>272</v>
      </c>
      <c r="D94" s="10" t="s">
        <v>92</v>
      </c>
      <c r="E94" s="10" t="s">
        <v>91</v>
      </c>
      <c r="F94" s="10" t="s">
        <v>138</v>
      </c>
      <c r="G94" s="32" t="s">
        <v>273</v>
      </c>
      <c r="H94" s="12">
        <v>20</v>
      </c>
      <c r="I94" s="12">
        <v>0</v>
      </c>
      <c r="J94" s="12">
        <f>H94+I94</f>
        <v>20</v>
      </c>
      <c r="K94" s="6"/>
      <c r="O94" s="8"/>
      <c r="P94" s="9"/>
      <c r="Q94" s="8"/>
    </row>
    <row r="95" spans="1:17" ht="30">
      <c r="A95" s="10" t="s">
        <v>88</v>
      </c>
      <c r="B95" s="10" t="s">
        <v>116</v>
      </c>
      <c r="C95" s="10" t="s">
        <v>143</v>
      </c>
      <c r="D95" s="10" t="s">
        <v>92</v>
      </c>
      <c r="E95" s="10" t="s">
        <v>91</v>
      </c>
      <c r="F95" s="10" t="s">
        <v>138</v>
      </c>
      <c r="G95" s="11" t="s">
        <v>41</v>
      </c>
      <c r="H95" s="12">
        <v>61</v>
      </c>
      <c r="I95" s="12">
        <v>0</v>
      </c>
      <c r="J95" s="12">
        <f>SUM(H95:I95)</f>
        <v>61</v>
      </c>
      <c r="K95" s="6"/>
      <c r="O95" s="8"/>
      <c r="P95" s="9"/>
      <c r="Q95" s="7"/>
    </row>
    <row r="96" spans="1:17" ht="30">
      <c r="A96" s="10" t="s">
        <v>88</v>
      </c>
      <c r="B96" s="10" t="s">
        <v>116</v>
      </c>
      <c r="C96" s="10" t="s">
        <v>144</v>
      </c>
      <c r="D96" s="10" t="s">
        <v>92</v>
      </c>
      <c r="E96" s="10" t="s">
        <v>91</v>
      </c>
      <c r="F96" s="10" t="s">
        <v>138</v>
      </c>
      <c r="G96" s="11" t="s">
        <v>42</v>
      </c>
      <c r="H96" s="12">
        <v>53</v>
      </c>
      <c r="I96" s="12">
        <v>8</v>
      </c>
      <c r="J96" s="12">
        <f>SUM(H96:I96)</f>
        <v>61</v>
      </c>
      <c r="K96" s="6"/>
      <c r="O96" s="8"/>
      <c r="P96" s="9"/>
      <c r="Q96" s="7"/>
    </row>
    <row r="97" spans="1:17" ht="26.25" customHeight="1">
      <c r="A97" s="10" t="s">
        <v>88</v>
      </c>
      <c r="B97" s="10" t="s">
        <v>116</v>
      </c>
      <c r="C97" s="10" t="s">
        <v>145</v>
      </c>
      <c r="D97" s="10" t="s">
        <v>92</v>
      </c>
      <c r="E97" s="10" t="s">
        <v>91</v>
      </c>
      <c r="F97" s="10" t="s">
        <v>138</v>
      </c>
      <c r="G97" s="11" t="s">
        <v>43</v>
      </c>
      <c r="H97" s="12">
        <v>5</v>
      </c>
      <c r="I97" s="12">
        <v>2</v>
      </c>
      <c r="J97" s="12">
        <f>SUM(H97:I97)</f>
        <v>7</v>
      </c>
      <c r="K97" s="6"/>
      <c r="O97" s="8"/>
      <c r="P97" s="9"/>
      <c r="Q97" s="7"/>
    </row>
    <row r="98" spans="1:17" ht="15.75">
      <c r="A98" s="10" t="s">
        <v>88</v>
      </c>
      <c r="B98" s="10" t="s">
        <v>116</v>
      </c>
      <c r="C98" s="10" t="s">
        <v>274</v>
      </c>
      <c r="D98" s="10" t="s">
        <v>89</v>
      </c>
      <c r="E98" s="10" t="s">
        <v>91</v>
      </c>
      <c r="F98" s="10" t="s">
        <v>138</v>
      </c>
      <c r="G98" s="32" t="s">
        <v>275</v>
      </c>
      <c r="H98" s="12">
        <f>H99</f>
        <v>3</v>
      </c>
      <c r="I98" s="12">
        <f>I99</f>
        <v>0</v>
      </c>
      <c r="J98" s="12">
        <f>J99</f>
        <v>3</v>
      </c>
      <c r="K98" s="6"/>
      <c r="O98" s="8"/>
      <c r="P98" s="9"/>
      <c r="Q98" s="7"/>
    </row>
    <row r="99" spans="1:17" ht="30">
      <c r="A99" s="10" t="s">
        <v>88</v>
      </c>
      <c r="B99" s="10" t="s">
        <v>116</v>
      </c>
      <c r="C99" s="10" t="s">
        <v>277</v>
      </c>
      <c r="D99" s="10" t="s">
        <v>98</v>
      </c>
      <c r="E99" s="10" t="s">
        <v>91</v>
      </c>
      <c r="F99" s="10" t="s">
        <v>138</v>
      </c>
      <c r="G99" s="32" t="s">
        <v>276</v>
      </c>
      <c r="H99" s="12">
        <v>3</v>
      </c>
      <c r="I99" s="12">
        <v>0</v>
      </c>
      <c r="J99" s="12">
        <f>H99+I99</f>
        <v>3</v>
      </c>
      <c r="K99" s="6"/>
      <c r="O99" s="8"/>
      <c r="P99" s="9"/>
      <c r="Q99" s="7"/>
    </row>
    <row r="100" spans="1:17" ht="45">
      <c r="A100" s="10" t="s">
        <v>88</v>
      </c>
      <c r="B100" s="10" t="s">
        <v>116</v>
      </c>
      <c r="C100" s="10" t="s">
        <v>146</v>
      </c>
      <c r="D100" s="10" t="s">
        <v>92</v>
      </c>
      <c r="E100" s="10" t="s">
        <v>91</v>
      </c>
      <c r="F100" s="10" t="s">
        <v>138</v>
      </c>
      <c r="G100" s="11" t="s">
        <v>30</v>
      </c>
      <c r="H100" s="12">
        <v>255</v>
      </c>
      <c r="I100" s="19">
        <v>7</v>
      </c>
      <c r="J100" s="12">
        <f>SUM(H100:I100)</f>
        <v>262</v>
      </c>
      <c r="K100" s="6"/>
      <c r="O100" s="8"/>
      <c r="P100" s="9"/>
      <c r="Q100" s="8"/>
    </row>
    <row r="101" spans="1:17" ht="30">
      <c r="A101" s="10" t="s">
        <v>88</v>
      </c>
      <c r="B101" s="10" t="s">
        <v>116</v>
      </c>
      <c r="C101" s="10" t="s">
        <v>147</v>
      </c>
      <c r="D101" s="10" t="s">
        <v>92</v>
      </c>
      <c r="E101" s="10" t="s">
        <v>91</v>
      </c>
      <c r="F101" s="10" t="s">
        <v>138</v>
      </c>
      <c r="G101" s="29" t="s">
        <v>171</v>
      </c>
      <c r="H101" s="12">
        <f>H103+H102</f>
        <v>2</v>
      </c>
      <c r="I101" s="12">
        <f>I103+I102</f>
        <v>0</v>
      </c>
      <c r="J101" s="12">
        <f>J103+J102</f>
        <v>2</v>
      </c>
      <c r="K101" s="6"/>
      <c r="O101" s="8"/>
      <c r="P101" s="9"/>
      <c r="Q101" s="8"/>
    </row>
    <row r="102" spans="1:17" ht="45">
      <c r="A102" s="10" t="s">
        <v>88</v>
      </c>
      <c r="B102" s="10" t="s">
        <v>116</v>
      </c>
      <c r="C102" s="10" t="s">
        <v>279</v>
      </c>
      <c r="D102" s="10" t="s">
        <v>92</v>
      </c>
      <c r="E102" s="10" t="s">
        <v>91</v>
      </c>
      <c r="F102" s="10" t="s">
        <v>138</v>
      </c>
      <c r="G102" s="32" t="s">
        <v>278</v>
      </c>
      <c r="H102" s="12">
        <v>2</v>
      </c>
      <c r="I102" s="12">
        <v>0</v>
      </c>
      <c r="J102" s="12">
        <f>H102+I102</f>
        <v>2</v>
      </c>
      <c r="K102" s="6"/>
      <c r="O102" s="8"/>
      <c r="P102" s="9"/>
      <c r="Q102" s="8"/>
    </row>
    <row r="103" spans="1:17" ht="30" hidden="1">
      <c r="A103" s="10" t="s">
        <v>88</v>
      </c>
      <c r="B103" s="10" t="s">
        <v>116</v>
      </c>
      <c r="C103" s="10" t="s">
        <v>170</v>
      </c>
      <c r="D103" s="10" t="s">
        <v>92</v>
      </c>
      <c r="E103" s="10" t="s">
        <v>91</v>
      </c>
      <c r="F103" s="10" t="s">
        <v>138</v>
      </c>
      <c r="G103" s="29" t="s">
        <v>172</v>
      </c>
      <c r="H103" s="12">
        <v>0</v>
      </c>
      <c r="I103" s="19">
        <v>0</v>
      </c>
      <c r="J103" s="12">
        <f>H103+I103</f>
        <v>0</v>
      </c>
      <c r="K103" s="6"/>
      <c r="O103" s="8"/>
      <c r="P103" s="9"/>
      <c r="Q103" s="8"/>
    </row>
    <row r="104" spans="1:17" ht="30">
      <c r="A104" s="10" t="s">
        <v>88</v>
      </c>
      <c r="B104" s="10" t="s">
        <v>116</v>
      </c>
      <c r="C104" s="10" t="s">
        <v>280</v>
      </c>
      <c r="D104" s="10" t="s">
        <v>89</v>
      </c>
      <c r="E104" s="10" t="s">
        <v>91</v>
      </c>
      <c r="F104" s="10" t="s">
        <v>138</v>
      </c>
      <c r="G104" s="32" t="s">
        <v>281</v>
      </c>
      <c r="H104" s="12">
        <f>H105</f>
        <v>815</v>
      </c>
      <c r="I104" s="12">
        <f>I105</f>
        <v>0</v>
      </c>
      <c r="J104" s="12">
        <f>J105</f>
        <v>815</v>
      </c>
      <c r="K104" s="6"/>
      <c r="O104" s="8"/>
      <c r="P104" s="9"/>
      <c r="Q104" s="8"/>
    </row>
    <row r="105" spans="1:17" ht="45">
      <c r="A105" s="10" t="s">
        <v>88</v>
      </c>
      <c r="B105" s="10" t="s">
        <v>116</v>
      </c>
      <c r="C105" s="10" t="s">
        <v>280</v>
      </c>
      <c r="D105" s="10" t="s">
        <v>98</v>
      </c>
      <c r="E105" s="10" t="s">
        <v>91</v>
      </c>
      <c r="F105" s="10" t="s">
        <v>138</v>
      </c>
      <c r="G105" s="32" t="s">
        <v>282</v>
      </c>
      <c r="H105" s="12">
        <v>815</v>
      </c>
      <c r="I105" s="19">
        <v>0</v>
      </c>
      <c r="J105" s="12">
        <f>H105+I105</f>
        <v>815</v>
      </c>
      <c r="K105" s="6"/>
      <c r="O105" s="8"/>
      <c r="P105" s="9"/>
      <c r="Q105" s="8"/>
    </row>
    <row r="106" spans="1:17" ht="45">
      <c r="A106" s="10" t="s">
        <v>88</v>
      </c>
      <c r="B106" s="10" t="s">
        <v>116</v>
      </c>
      <c r="C106" s="10" t="s">
        <v>284</v>
      </c>
      <c r="D106" s="10" t="s">
        <v>89</v>
      </c>
      <c r="E106" s="10" t="s">
        <v>91</v>
      </c>
      <c r="F106" s="10" t="s">
        <v>138</v>
      </c>
      <c r="G106" s="32" t="s">
        <v>283</v>
      </c>
      <c r="H106" s="12">
        <f>H107</f>
        <v>5</v>
      </c>
      <c r="I106" s="12">
        <f>I107</f>
        <v>0</v>
      </c>
      <c r="J106" s="12">
        <f>J107</f>
        <v>5</v>
      </c>
      <c r="K106" s="6"/>
      <c r="O106" s="8"/>
      <c r="P106" s="9"/>
      <c r="Q106" s="8"/>
    </row>
    <row r="107" spans="1:17" ht="45">
      <c r="A107" s="10" t="s">
        <v>88</v>
      </c>
      <c r="B107" s="10" t="s">
        <v>116</v>
      </c>
      <c r="C107" s="10" t="s">
        <v>286</v>
      </c>
      <c r="D107" s="10" t="s">
        <v>98</v>
      </c>
      <c r="E107" s="10" t="s">
        <v>91</v>
      </c>
      <c r="F107" s="10" t="s">
        <v>138</v>
      </c>
      <c r="G107" s="32" t="s">
        <v>285</v>
      </c>
      <c r="H107" s="12">
        <v>5</v>
      </c>
      <c r="I107" s="19">
        <v>0</v>
      </c>
      <c r="J107" s="12">
        <f>H107+I107</f>
        <v>5</v>
      </c>
      <c r="K107" s="6"/>
      <c r="O107" s="8"/>
      <c r="P107" s="9"/>
      <c r="Q107" s="8"/>
    </row>
    <row r="108" spans="1:17" ht="60">
      <c r="A108" s="10" t="s">
        <v>88</v>
      </c>
      <c r="B108" s="10" t="s">
        <v>116</v>
      </c>
      <c r="C108" s="10" t="s">
        <v>168</v>
      </c>
      <c r="D108" s="10" t="s">
        <v>92</v>
      </c>
      <c r="E108" s="10" t="s">
        <v>91</v>
      </c>
      <c r="F108" s="10" t="s">
        <v>138</v>
      </c>
      <c r="G108" s="29" t="s">
        <v>169</v>
      </c>
      <c r="H108" s="12">
        <v>79.2</v>
      </c>
      <c r="I108" s="19">
        <v>76</v>
      </c>
      <c r="J108" s="12">
        <f>SUM(H108:I108)</f>
        <v>155.2</v>
      </c>
      <c r="K108" s="6"/>
      <c r="O108" s="8"/>
      <c r="P108" s="9"/>
      <c r="Q108" s="8"/>
    </row>
    <row r="109" spans="1:17" ht="36.75" customHeight="1">
      <c r="A109" s="10" t="s">
        <v>88</v>
      </c>
      <c r="B109" s="10" t="s">
        <v>116</v>
      </c>
      <c r="C109" s="10" t="s">
        <v>148</v>
      </c>
      <c r="D109" s="10" t="s">
        <v>89</v>
      </c>
      <c r="E109" s="10" t="s">
        <v>91</v>
      </c>
      <c r="F109" s="10" t="s">
        <v>138</v>
      </c>
      <c r="G109" s="11" t="s">
        <v>20</v>
      </c>
      <c r="H109" s="12">
        <f>SUM(H110)</f>
        <v>1273.8</v>
      </c>
      <c r="I109" s="12">
        <f>SUM(I110)</f>
        <v>0</v>
      </c>
      <c r="J109" s="12">
        <f>SUM(J110)</f>
        <v>1273.8</v>
      </c>
      <c r="K109" s="6"/>
      <c r="O109" s="8"/>
      <c r="P109" s="9"/>
      <c r="Q109" s="8"/>
    </row>
    <row r="110" spans="1:11" ht="30">
      <c r="A110" s="10" t="s">
        <v>88</v>
      </c>
      <c r="B110" s="10" t="s">
        <v>116</v>
      </c>
      <c r="C110" s="10" t="s">
        <v>149</v>
      </c>
      <c r="D110" s="10" t="s">
        <v>98</v>
      </c>
      <c r="E110" s="10" t="s">
        <v>91</v>
      </c>
      <c r="F110" s="10" t="s">
        <v>138</v>
      </c>
      <c r="G110" s="11" t="s">
        <v>21</v>
      </c>
      <c r="H110" s="12">
        <v>1273.8</v>
      </c>
      <c r="I110" s="19">
        <v>0</v>
      </c>
      <c r="J110" s="12">
        <f>SUM(H110:I110)</f>
        <v>1273.8</v>
      </c>
      <c r="K110" s="6"/>
    </row>
    <row r="111" spans="1:11" ht="6" customHeight="1">
      <c r="A111" s="10"/>
      <c r="B111" s="10"/>
      <c r="C111" s="10"/>
      <c r="D111" s="10"/>
      <c r="E111" s="10"/>
      <c r="F111" s="10"/>
      <c r="G111" s="11"/>
      <c r="H111" s="12"/>
      <c r="I111" s="19"/>
      <c r="J111" s="12"/>
      <c r="K111" s="6"/>
    </row>
    <row r="112" spans="1:11" ht="15.75">
      <c r="A112" s="25" t="s">
        <v>88</v>
      </c>
      <c r="B112" s="25" t="s">
        <v>214</v>
      </c>
      <c r="C112" s="25" t="s">
        <v>90</v>
      </c>
      <c r="D112" s="25" t="s">
        <v>89</v>
      </c>
      <c r="E112" s="25" t="s">
        <v>91</v>
      </c>
      <c r="F112" s="25" t="s">
        <v>87</v>
      </c>
      <c r="G112" s="36" t="s">
        <v>215</v>
      </c>
      <c r="H112" s="27">
        <f aca="true" t="shared" si="5" ref="H112:J113">H113</f>
        <v>3.5</v>
      </c>
      <c r="I112" s="37">
        <f t="shared" si="5"/>
        <v>0</v>
      </c>
      <c r="J112" s="37">
        <f t="shared" si="5"/>
        <v>3.5</v>
      </c>
      <c r="K112" s="6"/>
    </row>
    <row r="113" spans="1:11" ht="15.75">
      <c r="A113" s="10" t="s">
        <v>88</v>
      </c>
      <c r="B113" s="10" t="s">
        <v>214</v>
      </c>
      <c r="C113" s="10" t="s">
        <v>112</v>
      </c>
      <c r="D113" s="10" t="s">
        <v>89</v>
      </c>
      <c r="E113" s="10" t="s">
        <v>91</v>
      </c>
      <c r="F113" s="10" t="s">
        <v>217</v>
      </c>
      <c r="G113" s="32" t="s">
        <v>216</v>
      </c>
      <c r="H113" s="12">
        <f t="shared" si="5"/>
        <v>3.5</v>
      </c>
      <c r="I113" s="19">
        <f t="shared" si="5"/>
        <v>0</v>
      </c>
      <c r="J113" s="12">
        <f t="shared" si="5"/>
        <v>3.5</v>
      </c>
      <c r="K113" s="6"/>
    </row>
    <row r="114" spans="1:11" ht="16.5" customHeight="1">
      <c r="A114" s="10" t="s">
        <v>88</v>
      </c>
      <c r="B114" s="10" t="s">
        <v>214</v>
      </c>
      <c r="C114" s="10" t="s">
        <v>218</v>
      </c>
      <c r="D114" s="10" t="s">
        <v>98</v>
      </c>
      <c r="E114" s="10" t="s">
        <v>91</v>
      </c>
      <c r="F114" s="10" t="s">
        <v>217</v>
      </c>
      <c r="G114" s="32" t="s">
        <v>219</v>
      </c>
      <c r="H114" s="12">
        <v>3.5</v>
      </c>
      <c r="I114" s="19">
        <v>0</v>
      </c>
      <c r="J114" s="12">
        <f>H114+I114</f>
        <v>3.5</v>
      </c>
      <c r="K114" s="6"/>
    </row>
    <row r="115" spans="1:11" ht="24.75" customHeight="1">
      <c r="A115" s="29"/>
      <c r="B115" s="29"/>
      <c r="C115" s="29"/>
      <c r="D115" s="29"/>
      <c r="E115" s="29"/>
      <c r="F115" s="29"/>
      <c r="G115" s="11"/>
      <c r="H115" s="12"/>
      <c r="I115" s="19"/>
      <c r="J115" s="12"/>
      <c r="K115" s="6"/>
    </row>
    <row r="116" spans="1:11" ht="15.75">
      <c r="A116" s="25" t="s">
        <v>117</v>
      </c>
      <c r="B116" s="25" t="s">
        <v>89</v>
      </c>
      <c r="C116" s="25" t="s">
        <v>90</v>
      </c>
      <c r="D116" s="25" t="s">
        <v>89</v>
      </c>
      <c r="E116" s="25" t="s">
        <v>91</v>
      </c>
      <c r="F116" s="25" t="s">
        <v>120</v>
      </c>
      <c r="G116" s="28" t="s">
        <v>22</v>
      </c>
      <c r="H116" s="27">
        <f>SUM(H118)</f>
        <v>652914.56</v>
      </c>
      <c r="I116" s="27">
        <f>SUM(I118)</f>
        <v>-16565.981</v>
      </c>
      <c r="J116" s="27">
        <f>SUM(J118)</f>
        <v>636348.5789999999</v>
      </c>
      <c r="K116" s="6"/>
    </row>
    <row r="117" spans="1:11" ht="15.75">
      <c r="A117" s="10"/>
      <c r="B117" s="10"/>
      <c r="C117" s="10"/>
      <c r="D117" s="10"/>
      <c r="E117" s="10"/>
      <c r="F117" s="10"/>
      <c r="G117" s="28"/>
      <c r="H117" s="27"/>
      <c r="I117" s="19"/>
      <c r="J117" s="12"/>
      <c r="K117" s="6"/>
    </row>
    <row r="118" spans="1:11" ht="30">
      <c r="A118" s="10" t="s">
        <v>117</v>
      </c>
      <c r="B118" s="10" t="s">
        <v>102</v>
      </c>
      <c r="C118" s="10" t="s">
        <v>90</v>
      </c>
      <c r="D118" s="10" t="s">
        <v>89</v>
      </c>
      <c r="E118" s="10" t="s">
        <v>91</v>
      </c>
      <c r="F118" s="10" t="s">
        <v>120</v>
      </c>
      <c r="G118" s="11" t="s">
        <v>23</v>
      </c>
      <c r="H118" s="27">
        <f>SUM(H119,H125,H171,H204)</f>
        <v>652914.56</v>
      </c>
      <c r="I118" s="27">
        <f>SUM(I119,I125,I171,I204)</f>
        <v>-16565.981</v>
      </c>
      <c r="J118" s="27">
        <f>SUM(J119,J125,J171,J204)</f>
        <v>636348.5789999999</v>
      </c>
      <c r="K118" s="6"/>
    </row>
    <row r="119" spans="1:11" ht="28.5">
      <c r="A119" s="25" t="s">
        <v>117</v>
      </c>
      <c r="B119" s="25" t="s">
        <v>102</v>
      </c>
      <c r="C119" s="25" t="s">
        <v>99</v>
      </c>
      <c r="D119" s="25" t="s">
        <v>89</v>
      </c>
      <c r="E119" s="25" t="s">
        <v>91</v>
      </c>
      <c r="F119" s="25" t="s">
        <v>120</v>
      </c>
      <c r="G119" s="28" t="s">
        <v>46</v>
      </c>
      <c r="H119" s="27">
        <f>SUM(H120+H122)</f>
        <v>227870.09999999998</v>
      </c>
      <c r="I119" s="27">
        <f>SUM(I120+I122)</f>
        <v>0</v>
      </c>
      <c r="J119" s="27">
        <f>SUM(J120+J122)</f>
        <v>227870.09999999998</v>
      </c>
      <c r="K119" s="6"/>
    </row>
    <row r="120" spans="1:11" ht="15.75">
      <c r="A120" s="10" t="s">
        <v>117</v>
      </c>
      <c r="B120" s="10" t="s">
        <v>102</v>
      </c>
      <c r="C120" s="10" t="s">
        <v>130</v>
      </c>
      <c r="D120" s="10" t="s">
        <v>89</v>
      </c>
      <c r="E120" s="10" t="s">
        <v>91</v>
      </c>
      <c r="F120" s="10" t="s">
        <v>120</v>
      </c>
      <c r="G120" s="11" t="s">
        <v>68</v>
      </c>
      <c r="H120" s="12">
        <f>SUM(H121)</f>
        <v>104855.7</v>
      </c>
      <c r="I120" s="12">
        <f>SUM(I121)</f>
        <v>0</v>
      </c>
      <c r="J120" s="12">
        <f>SUM(J121)</f>
        <v>104855.7</v>
      </c>
      <c r="K120" s="6"/>
    </row>
    <row r="121" spans="1:11" ht="30">
      <c r="A121" s="10" t="s">
        <v>117</v>
      </c>
      <c r="B121" s="10" t="s">
        <v>102</v>
      </c>
      <c r="C121" s="10" t="s">
        <v>130</v>
      </c>
      <c r="D121" s="10" t="s">
        <v>98</v>
      </c>
      <c r="E121" s="10" t="s">
        <v>91</v>
      </c>
      <c r="F121" s="10" t="s">
        <v>120</v>
      </c>
      <c r="G121" s="11" t="s">
        <v>67</v>
      </c>
      <c r="H121" s="12">
        <v>104855.7</v>
      </c>
      <c r="I121" s="19"/>
      <c r="J121" s="12">
        <f>SUM(H121:I121)</f>
        <v>104855.7</v>
      </c>
      <c r="K121" s="6"/>
    </row>
    <row r="122" spans="1:11" ht="30">
      <c r="A122" s="10" t="s">
        <v>117</v>
      </c>
      <c r="B122" s="10" t="s">
        <v>102</v>
      </c>
      <c r="C122" s="10" t="s">
        <v>131</v>
      </c>
      <c r="D122" s="10" t="s">
        <v>89</v>
      </c>
      <c r="E122" s="10" t="s">
        <v>91</v>
      </c>
      <c r="F122" s="10" t="s">
        <v>120</v>
      </c>
      <c r="G122" s="11" t="s">
        <v>24</v>
      </c>
      <c r="H122" s="12">
        <f>SUM(H123)</f>
        <v>123014.4</v>
      </c>
      <c r="I122" s="12">
        <f>SUM(I123)</f>
        <v>0</v>
      </c>
      <c r="J122" s="12">
        <f>SUM(J123)</f>
        <v>123014.4</v>
      </c>
      <c r="K122" s="6"/>
    </row>
    <row r="123" spans="1:11" ht="30">
      <c r="A123" s="10" t="s">
        <v>117</v>
      </c>
      <c r="B123" s="10" t="s">
        <v>102</v>
      </c>
      <c r="C123" s="10" t="s">
        <v>131</v>
      </c>
      <c r="D123" s="10" t="s">
        <v>98</v>
      </c>
      <c r="E123" s="10" t="s">
        <v>91</v>
      </c>
      <c r="F123" s="10" t="s">
        <v>120</v>
      </c>
      <c r="G123" s="11" t="s">
        <v>25</v>
      </c>
      <c r="H123" s="12">
        <v>123014.4</v>
      </c>
      <c r="I123" s="19">
        <v>0</v>
      </c>
      <c r="J123" s="12">
        <f>SUM(H123:I123)</f>
        <v>123014.4</v>
      </c>
      <c r="K123" s="6"/>
    </row>
    <row r="124" spans="1:11" ht="15.75">
      <c r="A124" s="10"/>
      <c r="B124" s="10"/>
      <c r="C124" s="10"/>
      <c r="D124" s="10"/>
      <c r="E124" s="10"/>
      <c r="F124" s="10"/>
      <c r="G124" s="11"/>
      <c r="H124" s="12"/>
      <c r="I124" s="12"/>
      <c r="J124" s="12"/>
      <c r="K124" s="6"/>
    </row>
    <row r="125" spans="1:11" ht="28.5">
      <c r="A125" s="25" t="s">
        <v>117</v>
      </c>
      <c r="B125" s="25" t="s">
        <v>102</v>
      </c>
      <c r="C125" s="25" t="s">
        <v>93</v>
      </c>
      <c r="D125" s="25" t="s">
        <v>89</v>
      </c>
      <c r="E125" s="25" t="s">
        <v>91</v>
      </c>
      <c r="F125" s="25" t="s">
        <v>120</v>
      </c>
      <c r="G125" s="26" t="s">
        <v>47</v>
      </c>
      <c r="H125" s="27">
        <f>SUM(H126,H135,H145,H141,H151,H128,H149,H133)</f>
        <v>254769.01</v>
      </c>
      <c r="I125" s="27">
        <f>SUM(I126,I135,I145,I141,I151,I128,I149,I133)</f>
        <v>-16566.033</v>
      </c>
      <c r="J125" s="27">
        <f>SUM(J126,J135,J145,J141,J151,J128,J149,J133)</f>
        <v>238202.97699999998</v>
      </c>
      <c r="K125" s="6"/>
    </row>
    <row r="126" spans="1:11" ht="39" customHeight="1">
      <c r="A126" s="10" t="s">
        <v>117</v>
      </c>
      <c r="B126" s="10" t="s">
        <v>102</v>
      </c>
      <c r="C126" s="10" t="s">
        <v>129</v>
      </c>
      <c r="D126" s="10" t="s">
        <v>89</v>
      </c>
      <c r="E126" s="10" t="s">
        <v>91</v>
      </c>
      <c r="F126" s="10" t="s">
        <v>120</v>
      </c>
      <c r="G126" s="11" t="s">
        <v>48</v>
      </c>
      <c r="H126" s="12">
        <f>SUM(H127)</f>
        <v>0</v>
      </c>
      <c r="I126" s="12">
        <f>SUM(I127)</f>
        <v>441.492</v>
      </c>
      <c r="J126" s="12">
        <f>H126+I126</f>
        <v>441.492</v>
      </c>
      <c r="K126" s="6"/>
    </row>
    <row r="127" spans="1:11" ht="44.25" customHeight="1">
      <c r="A127" s="10" t="s">
        <v>117</v>
      </c>
      <c r="B127" s="10" t="s">
        <v>102</v>
      </c>
      <c r="C127" s="10" t="s">
        <v>129</v>
      </c>
      <c r="D127" s="10" t="s">
        <v>98</v>
      </c>
      <c r="E127" s="10" t="s">
        <v>91</v>
      </c>
      <c r="F127" s="10" t="s">
        <v>120</v>
      </c>
      <c r="G127" s="11" t="s">
        <v>49</v>
      </c>
      <c r="H127" s="12">
        <v>0</v>
      </c>
      <c r="I127" s="12">
        <v>441.492</v>
      </c>
      <c r="J127" s="12">
        <f>H127+I127</f>
        <v>441.492</v>
      </c>
      <c r="K127" s="6"/>
    </row>
    <row r="128" spans="1:11" ht="45" customHeight="1">
      <c r="A128" s="10" t="s">
        <v>117</v>
      </c>
      <c r="B128" s="10" t="s">
        <v>102</v>
      </c>
      <c r="C128" s="10" t="s">
        <v>160</v>
      </c>
      <c r="D128" s="10" t="s">
        <v>89</v>
      </c>
      <c r="E128" s="10" t="s">
        <v>91</v>
      </c>
      <c r="F128" s="10" t="s">
        <v>120</v>
      </c>
      <c r="G128" s="29" t="s">
        <v>221</v>
      </c>
      <c r="H128" s="12">
        <f>H132+H130+H131</f>
        <v>2904.1</v>
      </c>
      <c r="I128" s="12">
        <f>I132+I130+I131</f>
        <v>-437.1</v>
      </c>
      <c r="J128" s="12">
        <f>J132+J130+J131</f>
        <v>2467</v>
      </c>
      <c r="K128" s="6"/>
    </row>
    <row r="129" spans="1:11" ht="35.25" customHeight="1">
      <c r="A129" s="49" t="s">
        <v>117</v>
      </c>
      <c r="B129" s="49" t="s">
        <v>102</v>
      </c>
      <c r="C129" s="49" t="s">
        <v>160</v>
      </c>
      <c r="D129" s="49" t="s">
        <v>89</v>
      </c>
      <c r="E129" s="49" t="s">
        <v>91</v>
      </c>
      <c r="F129" s="49" t="s">
        <v>120</v>
      </c>
      <c r="G129" s="24" t="s">
        <v>242</v>
      </c>
      <c r="H129" s="50">
        <f>H130+H131</f>
        <v>2778.1</v>
      </c>
      <c r="I129" s="50">
        <f>I130+I131</f>
        <v>-437.1</v>
      </c>
      <c r="J129" s="50">
        <f>J130+J131</f>
        <v>2341</v>
      </c>
      <c r="K129" s="6"/>
    </row>
    <row r="130" spans="1:11" ht="51" customHeight="1">
      <c r="A130" s="49" t="s">
        <v>117</v>
      </c>
      <c r="B130" s="49" t="s">
        <v>102</v>
      </c>
      <c r="C130" s="49" t="s">
        <v>160</v>
      </c>
      <c r="D130" s="49" t="s">
        <v>98</v>
      </c>
      <c r="E130" s="49" t="s">
        <v>91</v>
      </c>
      <c r="F130" s="49" t="s">
        <v>120</v>
      </c>
      <c r="G130" s="38" t="s">
        <v>243</v>
      </c>
      <c r="H130" s="50">
        <v>766.1</v>
      </c>
      <c r="I130" s="51">
        <v>-437.1</v>
      </c>
      <c r="J130" s="50">
        <f>H130+I130</f>
        <v>329</v>
      </c>
      <c r="K130" s="6">
        <v>-437.1</v>
      </c>
    </row>
    <row r="131" spans="1:11" ht="84.75" customHeight="1">
      <c r="A131" s="49" t="s">
        <v>117</v>
      </c>
      <c r="B131" s="49" t="s">
        <v>102</v>
      </c>
      <c r="C131" s="49" t="s">
        <v>160</v>
      </c>
      <c r="D131" s="49" t="s">
        <v>98</v>
      </c>
      <c r="E131" s="49" t="s">
        <v>91</v>
      </c>
      <c r="F131" s="49" t="s">
        <v>120</v>
      </c>
      <c r="G131" s="38" t="s">
        <v>244</v>
      </c>
      <c r="H131" s="50">
        <v>2012</v>
      </c>
      <c r="I131" s="51">
        <v>0</v>
      </c>
      <c r="J131" s="50">
        <f>H131+I131</f>
        <v>2012</v>
      </c>
      <c r="K131" s="6"/>
    </row>
    <row r="132" spans="1:11" ht="60">
      <c r="A132" s="10" t="s">
        <v>117</v>
      </c>
      <c r="B132" s="10" t="s">
        <v>102</v>
      </c>
      <c r="C132" s="10" t="s">
        <v>160</v>
      </c>
      <c r="D132" s="10" t="s">
        <v>98</v>
      </c>
      <c r="E132" s="10" t="s">
        <v>91</v>
      </c>
      <c r="F132" s="10" t="s">
        <v>120</v>
      </c>
      <c r="G132" s="11" t="s">
        <v>220</v>
      </c>
      <c r="H132" s="52">
        <v>126</v>
      </c>
      <c r="I132" s="12">
        <v>0</v>
      </c>
      <c r="J132" s="50">
        <f>H132+I132</f>
        <v>126</v>
      </c>
      <c r="K132" s="6"/>
    </row>
    <row r="133" spans="1:11" ht="30">
      <c r="A133" s="10" t="s">
        <v>117</v>
      </c>
      <c r="B133" s="10" t="s">
        <v>102</v>
      </c>
      <c r="C133" s="10" t="s">
        <v>296</v>
      </c>
      <c r="D133" s="10" t="s">
        <v>89</v>
      </c>
      <c r="E133" s="10" t="s">
        <v>91</v>
      </c>
      <c r="F133" s="10" t="s">
        <v>120</v>
      </c>
      <c r="G133" s="11" t="s">
        <v>297</v>
      </c>
      <c r="H133" s="12">
        <f>H134</f>
        <v>0</v>
      </c>
      <c r="I133" s="12">
        <f>I134</f>
        <v>256.575</v>
      </c>
      <c r="J133" s="12">
        <f>J134</f>
        <v>256.575</v>
      </c>
      <c r="K133" s="6"/>
    </row>
    <row r="134" spans="1:11" ht="30">
      <c r="A134" s="10" t="s">
        <v>117</v>
      </c>
      <c r="B134" s="10" t="s">
        <v>102</v>
      </c>
      <c r="C134" s="10" t="s">
        <v>296</v>
      </c>
      <c r="D134" s="10" t="s">
        <v>98</v>
      </c>
      <c r="E134" s="10" t="s">
        <v>91</v>
      </c>
      <c r="F134" s="10" t="s">
        <v>120</v>
      </c>
      <c r="G134" s="11" t="s">
        <v>297</v>
      </c>
      <c r="H134" s="12"/>
      <c r="I134" s="12">
        <v>256.575</v>
      </c>
      <c r="J134" s="50">
        <f>H134+I134</f>
        <v>256.575</v>
      </c>
      <c r="K134" s="6"/>
    </row>
    <row r="135" spans="1:11" ht="53.25" customHeight="1">
      <c r="A135" s="10" t="s">
        <v>117</v>
      </c>
      <c r="B135" s="10" t="s">
        <v>102</v>
      </c>
      <c r="C135" s="10" t="s">
        <v>222</v>
      </c>
      <c r="D135" s="10" t="s">
        <v>89</v>
      </c>
      <c r="E135" s="10" t="s">
        <v>91</v>
      </c>
      <c r="F135" s="10" t="s">
        <v>120</v>
      </c>
      <c r="G135" s="29" t="s">
        <v>223</v>
      </c>
      <c r="H135" s="12">
        <f>H136</f>
        <v>50310</v>
      </c>
      <c r="I135" s="12">
        <f>I136</f>
        <v>-17400</v>
      </c>
      <c r="J135" s="12">
        <f>J136</f>
        <v>32910</v>
      </c>
      <c r="K135" s="6"/>
    </row>
    <row r="136" spans="1:11" ht="45">
      <c r="A136" s="10" t="s">
        <v>117</v>
      </c>
      <c r="B136" s="10" t="s">
        <v>102</v>
      </c>
      <c r="C136" s="10" t="s">
        <v>222</v>
      </c>
      <c r="D136" s="10" t="s">
        <v>98</v>
      </c>
      <c r="E136" s="10" t="s">
        <v>91</v>
      </c>
      <c r="F136" s="10" t="s">
        <v>120</v>
      </c>
      <c r="G136" s="29" t="s">
        <v>224</v>
      </c>
      <c r="H136" s="12">
        <f>H137+H138+H139+H140</f>
        <v>50310</v>
      </c>
      <c r="I136" s="12">
        <f>I137+I138+I139+I140</f>
        <v>-17400</v>
      </c>
      <c r="J136" s="12">
        <f>J137+J138+J139+J140</f>
        <v>32910</v>
      </c>
      <c r="K136" s="6"/>
    </row>
    <row r="137" spans="1:11" ht="53.25" customHeight="1">
      <c r="A137" s="10" t="s">
        <v>117</v>
      </c>
      <c r="B137" s="10" t="s">
        <v>102</v>
      </c>
      <c r="C137" s="10" t="s">
        <v>222</v>
      </c>
      <c r="D137" s="10" t="s">
        <v>98</v>
      </c>
      <c r="E137" s="10" t="s">
        <v>91</v>
      </c>
      <c r="F137" s="10" t="s">
        <v>120</v>
      </c>
      <c r="G137" s="29" t="s">
        <v>225</v>
      </c>
      <c r="H137" s="12">
        <v>12510</v>
      </c>
      <c r="I137" s="12">
        <v>0</v>
      </c>
      <c r="J137" s="12">
        <f aca="true" t="shared" si="6" ref="J137:J150">H137+I137</f>
        <v>12510</v>
      </c>
      <c r="K137" s="6"/>
    </row>
    <row r="138" spans="1:11" ht="45">
      <c r="A138" s="10" t="s">
        <v>117</v>
      </c>
      <c r="B138" s="10" t="s">
        <v>102</v>
      </c>
      <c r="C138" s="10" t="s">
        <v>222</v>
      </c>
      <c r="D138" s="10" t="s">
        <v>98</v>
      </c>
      <c r="E138" s="10" t="s">
        <v>91</v>
      </c>
      <c r="F138" s="10" t="s">
        <v>120</v>
      </c>
      <c r="G138" s="29" t="s">
        <v>226</v>
      </c>
      <c r="H138" s="12">
        <v>6800</v>
      </c>
      <c r="I138" s="12">
        <v>-3400</v>
      </c>
      <c r="J138" s="12">
        <f t="shared" si="6"/>
        <v>3400</v>
      </c>
      <c r="K138" s="6">
        <v>-3400</v>
      </c>
    </row>
    <row r="139" spans="1:11" ht="60.75" customHeight="1">
      <c r="A139" s="10" t="s">
        <v>117</v>
      </c>
      <c r="B139" s="10" t="s">
        <v>102</v>
      </c>
      <c r="C139" s="10" t="s">
        <v>222</v>
      </c>
      <c r="D139" s="10" t="s">
        <v>98</v>
      </c>
      <c r="E139" s="10" t="s">
        <v>91</v>
      </c>
      <c r="F139" s="10" t="s">
        <v>120</v>
      </c>
      <c r="G139" s="29" t="s">
        <v>227</v>
      </c>
      <c r="H139" s="12">
        <v>14000</v>
      </c>
      <c r="I139" s="12">
        <v>-14000</v>
      </c>
      <c r="J139" s="12">
        <f t="shared" si="6"/>
        <v>0</v>
      </c>
      <c r="K139" s="6"/>
    </row>
    <row r="140" spans="1:11" ht="30">
      <c r="A140" s="10" t="s">
        <v>117</v>
      </c>
      <c r="B140" s="10" t="s">
        <v>102</v>
      </c>
      <c r="C140" s="10" t="s">
        <v>222</v>
      </c>
      <c r="D140" s="10" t="s">
        <v>98</v>
      </c>
      <c r="E140" s="10" t="s">
        <v>91</v>
      </c>
      <c r="F140" s="10" t="s">
        <v>120</v>
      </c>
      <c r="G140" s="29" t="s">
        <v>228</v>
      </c>
      <c r="H140" s="12">
        <v>17000</v>
      </c>
      <c r="I140" s="12">
        <v>0</v>
      </c>
      <c r="J140" s="12">
        <f t="shared" si="6"/>
        <v>17000</v>
      </c>
      <c r="K140" s="6"/>
    </row>
    <row r="141" spans="1:11" ht="75">
      <c r="A141" s="10" t="s">
        <v>117</v>
      </c>
      <c r="B141" s="10" t="s">
        <v>102</v>
      </c>
      <c r="C141" s="10" t="s">
        <v>150</v>
      </c>
      <c r="D141" s="10" t="s">
        <v>89</v>
      </c>
      <c r="E141" s="10" t="s">
        <v>91</v>
      </c>
      <c r="F141" s="10" t="s">
        <v>120</v>
      </c>
      <c r="G141" s="11" t="s">
        <v>157</v>
      </c>
      <c r="H141" s="12">
        <f>H142+H143+H144</f>
        <v>74164.06</v>
      </c>
      <c r="I141" s="12">
        <f>I142+I143+I144</f>
        <v>0</v>
      </c>
      <c r="J141" s="12">
        <f t="shared" si="6"/>
        <v>74164.06</v>
      </c>
      <c r="K141" s="6"/>
    </row>
    <row r="142" spans="1:11" ht="60">
      <c r="A142" s="10" t="s">
        <v>117</v>
      </c>
      <c r="B142" s="10" t="s">
        <v>102</v>
      </c>
      <c r="C142" s="10" t="s">
        <v>150</v>
      </c>
      <c r="D142" s="10" t="s">
        <v>98</v>
      </c>
      <c r="E142" s="10" t="s">
        <v>203</v>
      </c>
      <c r="F142" s="10" t="s">
        <v>120</v>
      </c>
      <c r="G142" s="11" t="s">
        <v>202</v>
      </c>
      <c r="H142" s="12">
        <v>4235.02</v>
      </c>
      <c r="I142" s="12">
        <v>0</v>
      </c>
      <c r="J142" s="12">
        <f t="shared" si="6"/>
        <v>4235.02</v>
      </c>
      <c r="K142" s="6"/>
    </row>
    <row r="143" spans="1:13" ht="60">
      <c r="A143" s="10" t="s">
        <v>117</v>
      </c>
      <c r="B143" s="10" t="s">
        <v>102</v>
      </c>
      <c r="C143" s="10" t="s">
        <v>150</v>
      </c>
      <c r="D143" s="10" t="s">
        <v>98</v>
      </c>
      <c r="E143" s="10" t="s">
        <v>204</v>
      </c>
      <c r="F143" s="10" t="s">
        <v>120</v>
      </c>
      <c r="G143" s="11" t="s">
        <v>69</v>
      </c>
      <c r="H143" s="12">
        <v>35373.96</v>
      </c>
      <c r="I143" s="12"/>
      <c r="J143" s="12">
        <f t="shared" si="6"/>
        <v>35373.96</v>
      </c>
      <c r="K143" s="6"/>
      <c r="M143" s="6"/>
    </row>
    <row r="144" spans="1:13" ht="75">
      <c r="A144" s="10" t="s">
        <v>117</v>
      </c>
      <c r="B144" s="10" t="s">
        <v>102</v>
      </c>
      <c r="C144" s="10" t="s">
        <v>150</v>
      </c>
      <c r="D144" s="10" t="s">
        <v>98</v>
      </c>
      <c r="E144" s="10" t="s">
        <v>292</v>
      </c>
      <c r="F144" s="10" t="s">
        <v>120</v>
      </c>
      <c r="G144" s="46" t="s">
        <v>293</v>
      </c>
      <c r="H144" s="12">
        <v>34555.08</v>
      </c>
      <c r="I144" s="12"/>
      <c r="J144" s="12">
        <f t="shared" si="6"/>
        <v>34555.08</v>
      </c>
      <c r="K144" s="6"/>
      <c r="M144" s="6"/>
    </row>
    <row r="145" spans="1:11" ht="60">
      <c r="A145" s="10" t="s">
        <v>117</v>
      </c>
      <c r="B145" s="10" t="s">
        <v>102</v>
      </c>
      <c r="C145" s="10" t="s">
        <v>151</v>
      </c>
      <c r="D145" s="10" t="s">
        <v>89</v>
      </c>
      <c r="E145" s="10" t="s">
        <v>91</v>
      </c>
      <c r="F145" s="10" t="s">
        <v>120</v>
      </c>
      <c r="G145" s="11" t="s">
        <v>164</v>
      </c>
      <c r="H145" s="12">
        <f>SUM(H146:H148)</f>
        <v>91205.45</v>
      </c>
      <c r="I145" s="12">
        <f>SUM(I146:I148)</f>
        <v>0</v>
      </c>
      <c r="J145" s="12">
        <f t="shared" si="6"/>
        <v>91205.45</v>
      </c>
      <c r="K145" s="6"/>
    </row>
    <row r="146" spans="1:11" ht="45">
      <c r="A146" s="10" t="s">
        <v>117</v>
      </c>
      <c r="B146" s="10" t="s">
        <v>102</v>
      </c>
      <c r="C146" s="10" t="s">
        <v>151</v>
      </c>
      <c r="D146" s="10" t="s">
        <v>98</v>
      </c>
      <c r="E146" s="10" t="s">
        <v>203</v>
      </c>
      <c r="F146" s="10" t="s">
        <v>120</v>
      </c>
      <c r="G146" s="11" t="s">
        <v>70</v>
      </c>
      <c r="H146" s="12">
        <v>7657.95</v>
      </c>
      <c r="I146" s="12"/>
      <c r="J146" s="12">
        <f t="shared" si="6"/>
        <v>7657.95</v>
      </c>
      <c r="K146" s="6"/>
    </row>
    <row r="147" spans="1:11" ht="54.75" customHeight="1">
      <c r="A147" s="10" t="s">
        <v>117</v>
      </c>
      <c r="B147" s="10" t="s">
        <v>102</v>
      </c>
      <c r="C147" s="10" t="s">
        <v>151</v>
      </c>
      <c r="D147" s="10" t="s">
        <v>98</v>
      </c>
      <c r="E147" s="10" t="s">
        <v>204</v>
      </c>
      <c r="F147" s="10" t="s">
        <v>120</v>
      </c>
      <c r="G147" s="11" t="s">
        <v>165</v>
      </c>
      <c r="H147" s="12">
        <v>0</v>
      </c>
      <c r="I147" s="12"/>
      <c r="J147" s="12">
        <f t="shared" si="6"/>
        <v>0</v>
      </c>
      <c r="K147" s="6"/>
    </row>
    <row r="148" spans="1:11" ht="60">
      <c r="A148" s="10" t="s">
        <v>117</v>
      </c>
      <c r="B148" s="10" t="s">
        <v>102</v>
      </c>
      <c r="C148" s="10" t="s">
        <v>151</v>
      </c>
      <c r="D148" s="10" t="s">
        <v>98</v>
      </c>
      <c r="E148" s="10" t="s">
        <v>292</v>
      </c>
      <c r="F148" s="10" t="s">
        <v>120</v>
      </c>
      <c r="G148" s="11" t="s">
        <v>294</v>
      </c>
      <c r="H148" s="12">
        <v>83547.5</v>
      </c>
      <c r="I148" s="12">
        <v>0</v>
      </c>
      <c r="J148" s="12">
        <f t="shared" si="6"/>
        <v>83547.5</v>
      </c>
      <c r="K148" s="6"/>
    </row>
    <row r="149" spans="1:11" ht="30">
      <c r="A149" s="10" t="s">
        <v>117</v>
      </c>
      <c r="B149" s="10" t="s">
        <v>102</v>
      </c>
      <c r="C149" s="10" t="s">
        <v>247</v>
      </c>
      <c r="D149" s="10" t="s">
        <v>89</v>
      </c>
      <c r="E149" s="10" t="s">
        <v>91</v>
      </c>
      <c r="F149" s="10" t="s">
        <v>120</v>
      </c>
      <c r="G149" s="29" t="s">
        <v>248</v>
      </c>
      <c r="H149" s="12">
        <f>H150</f>
        <v>2741.9</v>
      </c>
      <c r="I149" s="12">
        <f>I150</f>
        <v>0</v>
      </c>
      <c r="J149" s="12">
        <f t="shared" si="6"/>
        <v>2741.9</v>
      </c>
      <c r="K149" s="6"/>
    </row>
    <row r="150" spans="1:11" ht="30">
      <c r="A150" s="10" t="s">
        <v>117</v>
      </c>
      <c r="B150" s="10" t="s">
        <v>102</v>
      </c>
      <c r="C150" s="10" t="s">
        <v>247</v>
      </c>
      <c r="D150" s="10" t="s">
        <v>98</v>
      </c>
      <c r="E150" s="10" t="s">
        <v>91</v>
      </c>
      <c r="F150" s="10" t="s">
        <v>120</v>
      </c>
      <c r="G150" s="29" t="s">
        <v>249</v>
      </c>
      <c r="H150" s="12">
        <v>2741.9</v>
      </c>
      <c r="I150" s="12">
        <v>0</v>
      </c>
      <c r="J150" s="12">
        <f t="shared" si="6"/>
        <v>2741.9</v>
      </c>
      <c r="K150" s="6"/>
    </row>
    <row r="151" spans="1:11" ht="15.75">
      <c r="A151" s="10" t="s">
        <v>117</v>
      </c>
      <c r="B151" s="10" t="s">
        <v>102</v>
      </c>
      <c r="C151" s="10" t="s">
        <v>128</v>
      </c>
      <c r="D151" s="10" t="s">
        <v>89</v>
      </c>
      <c r="E151" s="10" t="s">
        <v>91</v>
      </c>
      <c r="F151" s="10" t="s">
        <v>120</v>
      </c>
      <c r="G151" s="11" t="s">
        <v>27</v>
      </c>
      <c r="H151" s="12">
        <f>SUM(H152)</f>
        <v>33443.5</v>
      </c>
      <c r="I151" s="12">
        <f>SUM(I152)</f>
        <v>573</v>
      </c>
      <c r="J151" s="12">
        <f>J152</f>
        <v>34016.5</v>
      </c>
      <c r="K151" s="6"/>
    </row>
    <row r="152" spans="1:11" ht="15.75">
      <c r="A152" s="10" t="s">
        <v>117</v>
      </c>
      <c r="B152" s="10" t="s">
        <v>102</v>
      </c>
      <c r="C152" s="10" t="s">
        <v>128</v>
      </c>
      <c r="D152" s="10" t="s">
        <v>98</v>
      </c>
      <c r="E152" s="10" t="s">
        <v>91</v>
      </c>
      <c r="F152" s="10" t="s">
        <v>120</v>
      </c>
      <c r="G152" s="11" t="s">
        <v>35</v>
      </c>
      <c r="H152" s="12">
        <f>SUM(H153:H170)</f>
        <v>33443.5</v>
      </c>
      <c r="I152" s="12">
        <f>SUM(I153:I163,I164:I165)</f>
        <v>573</v>
      </c>
      <c r="J152" s="12">
        <f>SUM(J153:J170)</f>
        <v>34016.5</v>
      </c>
      <c r="K152" s="6"/>
    </row>
    <row r="153" spans="1:11" ht="30">
      <c r="A153" s="10" t="s">
        <v>117</v>
      </c>
      <c r="B153" s="10" t="s">
        <v>102</v>
      </c>
      <c r="C153" s="10" t="s">
        <v>128</v>
      </c>
      <c r="D153" s="10" t="s">
        <v>98</v>
      </c>
      <c r="E153" s="10" t="s">
        <v>91</v>
      </c>
      <c r="F153" s="10" t="s">
        <v>120</v>
      </c>
      <c r="G153" s="34" t="s">
        <v>50</v>
      </c>
      <c r="H153" s="12">
        <v>674.1</v>
      </c>
      <c r="I153" s="12"/>
      <c r="J153" s="12">
        <f aca="true" t="shared" si="7" ref="J153:J170">H153+I153</f>
        <v>674.1</v>
      </c>
      <c r="K153" s="6"/>
    </row>
    <row r="154" spans="1:11" ht="30" hidden="1">
      <c r="A154" s="10" t="s">
        <v>117</v>
      </c>
      <c r="B154" s="10" t="s">
        <v>102</v>
      </c>
      <c r="C154" s="10" t="s">
        <v>128</v>
      </c>
      <c r="D154" s="10" t="s">
        <v>98</v>
      </c>
      <c r="E154" s="10" t="s">
        <v>91</v>
      </c>
      <c r="F154" s="10" t="s">
        <v>120</v>
      </c>
      <c r="G154" s="34" t="s">
        <v>2</v>
      </c>
      <c r="H154" s="12"/>
      <c r="I154" s="12"/>
      <c r="J154" s="12">
        <f t="shared" si="7"/>
        <v>0</v>
      </c>
      <c r="K154" s="6"/>
    </row>
    <row r="155" spans="1:11" ht="60" hidden="1">
      <c r="A155" s="10" t="s">
        <v>117</v>
      </c>
      <c r="B155" s="10" t="s">
        <v>102</v>
      </c>
      <c r="C155" s="10" t="s">
        <v>128</v>
      </c>
      <c r="D155" s="10" t="s">
        <v>98</v>
      </c>
      <c r="E155" s="10" t="s">
        <v>91</v>
      </c>
      <c r="F155" s="10" t="s">
        <v>120</v>
      </c>
      <c r="G155" s="34" t="s">
        <v>72</v>
      </c>
      <c r="H155" s="12"/>
      <c r="I155" s="12"/>
      <c r="J155" s="12">
        <f t="shared" si="7"/>
        <v>0</v>
      </c>
      <c r="K155" s="6"/>
    </row>
    <row r="156" spans="1:11" ht="60" hidden="1">
      <c r="A156" s="10" t="s">
        <v>117</v>
      </c>
      <c r="B156" s="10" t="s">
        <v>102</v>
      </c>
      <c r="C156" s="10" t="s">
        <v>128</v>
      </c>
      <c r="D156" s="10" t="s">
        <v>98</v>
      </c>
      <c r="E156" s="10" t="s">
        <v>91</v>
      </c>
      <c r="F156" s="10" t="s">
        <v>120</v>
      </c>
      <c r="G156" s="34" t="s">
        <v>3</v>
      </c>
      <c r="H156" s="12"/>
      <c r="I156" s="12"/>
      <c r="J156" s="12">
        <f t="shared" si="7"/>
        <v>0</v>
      </c>
      <c r="K156" s="6"/>
    </row>
    <row r="157" spans="1:11" ht="45">
      <c r="A157" s="10" t="s">
        <v>117</v>
      </c>
      <c r="B157" s="10" t="s">
        <v>102</v>
      </c>
      <c r="C157" s="10" t="s">
        <v>128</v>
      </c>
      <c r="D157" s="10" t="s">
        <v>98</v>
      </c>
      <c r="E157" s="10" t="s">
        <v>91</v>
      </c>
      <c r="F157" s="10" t="s">
        <v>120</v>
      </c>
      <c r="G157" s="34" t="s">
        <v>234</v>
      </c>
      <c r="H157" s="12">
        <v>200</v>
      </c>
      <c r="I157" s="12">
        <v>0</v>
      </c>
      <c r="J157" s="12">
        <f t="shared" si="7"/>
        <v>200</v>
      </c>
      <c r="K157" s="6"/>
    </row>
    <row r="158" spans="1:11" ht="45">
      <c r="A158" s="10" t="s">
        <v>117</v>
      </c>
      <c r="B158" s="10" t="s">
        <v>102</v>
      </c>
      <c r="C158" s="10" t="s">
        <v>128</v>
      </c>
      <c r="D158" s="10" t="s">
        <v>98</v>
      </c>
      <c r="E158" s="10" t="s">
        <v>91</v>
      </c>
      <c r="F158" s="10" t="s">
        <v>120</v>
      </c>
      <c r="G158" s="34" t="s">
        <v>229</v>
      </c>
      <c r="H158" s="12">
        <v>105.6</v>
      </c>
      <c r="I158" s="12">
        <v>0</v>
      </c>
      <c r="J158" s="12">
        <f t="shared" si="7"/>
        <v>105.6</v>
      </c>
      <c r="K158" s="6"/>
    </row>
    <row r="159" spans="1:11" ht="30">
      <c r="A159" s="10" t="s">
        <v>117</v>
      </c>
      <c r="B159" s="10" t="s">
        <v>102</v>
      </c>
      <c r="C159" s="10" t="s">
        <v>128</v>
      </c>
      <c r="D159" s="10" t="s">
        <v>98</v>
      </c>
      <c r="E159" s="10" t="s">
        <v>91</v>
      </c>
      <c r="F159" s="10" t="s">
        <v>120</v>
      </c>
      <c r="G159" s="34" t="s">
        <v>198</v>
      </c>
      <c r="H159" s="12">
        <v>192.9</v>
      </c>
      <c r="I159" s="12">
        <v>0</v>
      </c>
      <c r="J159" s="12">
        <f t="shared" si="7"/>
        <v>192.9</v>
      </c>
      <c r="K159" s="6"/>
    </row>
    <row r="160" spans="1:11" ht="43.5" customHeight="1">
      <c r="A160" s="10" t="s">
        <v>117</v>
      </c>
      <c r="B160" s="10" t="s">
        <v>102</v>
      </c>
      <c r="C160" s="10" t="s">
        <v>128</v>
      </c>
      <c r="D160" s="10" t="s">
        <v>98</v>
      </c>
      <c r="E160" s="10" t="s">
        <v>91</v>
      </c>
      <c r="F160" s="10" t="s">
        <v>120</v>
      </c>
      <c r="G160" s="34" t="s">
        <v>230</v>
      </c>
      <c r="H160" s="12">
        <v>54.2</v>
      </c>
      <c r="I160" s="12">
        <v>0</v>
      </c>
      <c r="J160" s="12">
        <f t="shared" si="7"/>
        <v>54.2</v>
      </c>
      <c r="K160" s="6"/>
    </row>
    <row r="161" spans="1:11" ht="45" hidden="1">
      <c r="A161" s="10" t="s">
        <v>117</v>
      </c>
      <c r="B161" s="10" t="s">
        <v>102</v>
      </c>
      <c r="C161" s="10" t="s">
        <v>128</v>
      </c>
      <c r="D161" s="10" t="s">
        <v>98</v>
      </c>
      <c r="E161" s="10" t="s">
        <v>91</v>
      </c>
      <c r="F161" s="10" t="s">
        <v>120</v>
      </c>
      <c r="G161" s="34" t="s">
        <v>74</v>
      </c>
      <c r="H161" s="12"/>
      <c r="I161" s="12"/>
      <c r="J161" s="12">
        <f t="shared" si="7"/>
        <v>0</v>
      </c>
      <c r="K161" s="6"/>
    </row>
    <row r="162" spans="1:11" ht="30">
      <c r="A162" s="10" t="s">
        <v>117</v>
      </c>
      <c r="B162" s="10" t="s">
        <v>102</v>
      </c>
      <c r="C162" s="10" t="s">
        <v>128</v>
      </c>
      <c r="D162" s="10" t="s">
        <v>98</v>
      </c>
      <c r="E162" s="10" t="s">
        <v>91</v>
      </c>
      <c r="F162" s="10" t="s">
        <v>120</v>
      </c>
      <c r="G162" s="34" t="s">
        <v>295</v>
      </c>
      <c r="H162" s="12">
        <v>0</v>
      </c>
      <c r="I162" s="12">
        <f>180+393</f>
        <v>573</v>
      </c>
      <c r="J162" s="12">
        <f t="shared" si="7"/>
        <v>573</v>
      </c>
      <c r="K162" s="6"/>
    </row>
    <row r="163" spans="1:11" ht="30">
      <c r="A163" s="10" t="s">
        <v>117</v>
      </c>
      <c r="B163" s="10" t="s">
        <v>102</v>
      </c>
      <c r="C163" s="10" t="s">
        <v>128</v>
      </c>
      <c r="D163" s="10" t="s">
        <v>98</v>
      </c>
      <c r="E163" s="10" t="s">
        <v>91</v>
      </c>
      <c r="F163" s="10" t="s">
        <v>120</v>
      </c>
      <c r="G163" s="34" t="s">
        <v>167</v>
      </c>
      <c r="H163" s="12">
        <v>8813.4</v>
      </c>
      <c r="I163" s="12">
        <v>0</v>
      </c>
      <c r="J163" s="12">
        <f t="shared" si="7"/>
        <v>8813.4</v>
      </c>
      <c r="K163" s="6"/>
    </row>
    <row r="164" spans="1:11" ht="45">
      <c r="A164" s="10" t="s">
        <v>117</v>
      </c>
      <c r="B164" s="10" t="s">
        <v>102</v>
      </c>
      <c r="C164" s="10" t="s">
        <v>128</v>
      </c>
      <c r="D164" s="10" t="s">
        <v>98</v>
      </c>
      <c r="E164" s="10" t="s">
        <v>91</v>
      </c>
      <c r="F164" s="10" t="s">
        <v>120</v>
      </c>
      <c r="G164" s="11" t="s">
        <v>75</v>
      </c>
      <c r="H164" s="12">
        <v>250.9</v>
      </c>
      <c r="I164" s="19"/>
      <c r="J164" s="12">
        <f t="shared" si="7"/>
        <v>250.9</v>
      </c>
      <c r="K164" s="6"/>
    </row>
    <row r="165" spans="1:11" ht="30">
      <c r="A165" s="10" t="s">
        <v>117</v>
      </c>
      <c r="B165" s="10" t="s">
        <v>102</v>
      </c>
      <c r="C165" s="10" t="s">
        <v>128</v>
      </c>
      <c r="D165" s="10" t="s">
        <v>98</v>
      </c>
      <c r="E165" s="10" t="s">
        <v>91</v>
      </c>
      <c r="F165" s="10" t="s">
        <v>120</v>
      </c>
      <c r="G165" s="11" t="s">
        <v>158</v>
      </c>
      <c r="H165" s="12">
        <v>6784.4</v>
      </c>
      <c r="I165" s="19"/>
      <c r="J165" s="12">
        <f t="shared" si="7"/>
        <v>6784.4</v>
      </c>
      <c r="K165" s="6"/>
    </row>
    <row r="166" spans="1:11" ht="30">
      <c r="A166" s="10" t="s">
        <v>117</v>
      </c>
      <c r="B166" s="10" t="s">
        <v>102</v>
      </c>
      <c r="C166" s="10" t="s">
        <v>128</v>
      </c>
      <c r="D166" s="10" t="s">
        <v>98</v>
      </c>
      <c r="E166" s="10" t="s">
        <v>91</v>
      </c>
      <c r="F166" s="10" t="s">
        <v>120</v>
      </c>
      <c r="G166" s="11" t="s">
        <v>236</v>
      </c>
      <c r="H166" s="12">
        <v>813.6</v>
      </c>
      <c r="I166" s="19"/>
      <c r="J166" s="12">
        <f t="shared" si="7"/>
        <v>813.6</v>
      </c>
      <c r="K166" s="6"/>
    </row>
    <row r="167" spans="1:11" ht="30">
      <c r="A167" s="10" t="s">
        <v>117</v>
      </c>
      <c r="B167" s="10" t="s">
        <v>102</v>
      </c>
      <c r="C167" s="10" t="s">
        <v>128</v>
      </c>
      <c r="D167" s="10" t="s">
        <v>98</v>
      </c>
      <c r="E167" s="10" t="s">
        <v>91</v>
      </c>
      <c r="F167" s="10" t="s">
        <v>120</v>
      </c>
      <c r="G167" s="11" t="s">
        <v>237</v>
      </c>
      <c r="H167" s="12">
        <v>3132.4</v>
      </c>
      <c r="I167" s="19"/>
      <c r="J167" s="12">
        <f t="shared" si="7"/>
        <v>3132.4</v>
      </c>
      <c r="K167" s="6"/>
    </row>
    <row r="168" spans="1:11" ht="45">
      <c r="A168" s="10" t="s">
        <v>117</v>
      </c>
      <c r="B168" s="10" t="s">
        <v>102</v>
      </c>
      <c r="C168" s="10" t="s">
        <v>128</v>
      </c>
      <c r="D168" s="10" t="s">
        <v>98</v>
      </c>
      <c r="E168" s="10" t="s">
        <v>91</v>
      </c>
      <c r="F168" s="10" t="s">
        <v>120</v>
      </c>
      <c r="G168" s="11" t="s">
        <v>240</v>
      </c>
      <c r="H168" s="12">
        <v>8422</v>
      </c>
      <c r="I168" s="19"/>
      <c r="J168" s="12">
        <f t="shared" si="7"/>
        <v>8422</v>
      </c>
      <c r="K168" s="6"/>
    </row>
    <row r="169" spans="1:11" ht="25.5" customHeight="1" hidden="1">
      <c r="A169" s="10"/>
      <c r="B169" s="10" t="s">
        <v>102</v>
      </c>
      <c r="C169" s="10" t="s">
        <v>128</v>
      </c>
      <c r="D169" s="10" t="s">
        <v>98</v>
      </c>
      <c r="E169" s="10" t="s">
        <v>91</v>
      </c>
      <c r="F169" s="10" t="s">
        <v>120</v>
      </c>
      <c r="G169" s="11"/>
      <c r="H169" s="12"/>
      <c r="I169" s="19"/>
      <c r="J169" s="12">
        <f t="shared" si="7"/>
        <v>0</v>
      </c>
      <c r="K169" s="6"/>
    </row>
    <row r="170" spans="1:11" ht="45">
      <c r="A170" s="10" t="s">
        <v>117</v>
      </c>
      <c r="B170" s="10" t="s">
        <v>102</v>
      </c>
      <c r="C170" s="10" t="s">
        <v>128</v>
      </c>
      <c r="D170" s="10" t="s">
        <v>98</v>
      </c>
      <c r="E170" s="10" t="s">
        <v>91</v>
      </c>
      <c r="F170" s="10" t="s">
        <v>120</v>
      </c>
      <c r="G170" s="11" t="s">
        <v>235</v>
      </c>
      <c r="H170" s="12">
        <v>4000</v>
      </c>
      <c r="I170" s="12"/>
      <c r="J170" s="12">
        <f t="shared" si="7"/>
        <v>4000</v>
      </c>
      <c r="K170" s="6"/>
    </row>
    <row r="171" spans="1:11" ht="33" customHeight="1">
      <c r="A171" s="10" t="s">
        <v>117</v>
      </c>
      <c r="B171" s="10" t="s">
        <v>102</v>
      </c>
      <c r="C171" s="10" t="s">
        <v>103</v>
      </c>
      <c r="D171" s="10" t="s">
        <v>89</v>
      </c>
      <c r="E171" s="10" t="s">
        <v>91</v>
      </c>
      <c r="F171" s="10" t="s">
        <v>120</v>
      </c>
      <c r="G171" s="28" t="s">
        <v>51</v>
      </c>
      <c r="H171" s="27">
        <f>SUM(H172,H174,H176,H178,H182,H195,H200,H193,H180,H197,)</f>
        <v>145371.18</v>
      </c>
      <c r="I171" s="27">
        <f>SUM(I172,I174,I176,I178,I182,I195,I200,I193,I180,I197)</f>
        <v>0.052</v>
      </c>
      <c r="J171" s="27">
        <f>SUM(J172,J174,J176,J178,J182,J195,J200,J193,J180,J197)</f>
        <v>145371.232</v>
      </c>
      <c r="K171" s="6"/>
    </row>
    <row r="172" spans="1:11" ht="30" hidden="1">
      <c r="A172" s="10" t="s">
        <v>117</v>
      </c>
      <c r="B172" s="10" t="s">
        <v>102</v>
      </c>
      <c r="C172" s="10" t="s">
        <v>155</v>
      </c>
      <c r="D172" s="10" t="s">
        <v>89</v>
      </c>
      <c r="E172" s="10" t="s">
        <v>91</v>
      </c>
      <c r="F172" s="10" t="s">
        <v>120</v>
      </c>
      <c r="G172" s="34" t="s">
        <v>153</v>
      </c>
      <c r="H172" s="12">
        <f>SUM(H173)</f>
        <v>0</v>
      </c>
      <c r="I172" s="12">
        <f>SUM(I173)</f>
        <v>0</v>
      </c>
      <c r="J172" s="12">
        <f aca="true" t="shared" si="8" ref="J172:J180">H172+I172</f>
        <v>0</v>
      </c>
      <c r="K172" s="6"/>
    </row>
    <row r="173" spans="1:11" ht="30" hidden="1">
      <c r="A173" s="10" t="s">
        <v>117</v>
      </c>
      <c r="B173" s="10" t="s">
        <v>102</v>
      </c>
      <c r="C173" s="10" t="s">
        <v>155</v>
      </c>
      <c r="D173" s="10" t="s">
        <v>98</v>
      </c>
      <c r="E173" s="10" t="s">
        <v>91</v>
      </c>
      <c r="F173" s="10" t="s">
        <v>120</v>
      </c>
      <c r="G173" s="34" t="s">
        <v>154</v>
      </c>
      <c r="H173" s="12">
        <v>0</v>
      </c>
      <c r="I173" s="27"/>
      <c r="J173" s="12">
        <f t="shared" si="8"/>
        <v>0</v>
      </c>
      <c r="K173" s="6"/>
    </row>
    <row r="174" spans="1:11" ht="35.25" customHeight="1">
      <c r="A174" s="10" t="s">
        <v>117</v>
      </c>
      <c r="B174" s="10" t="s">
        <v>102</v>
      </c>
      <c r="C174" s="10" t="s">
        <v>123</v>
      </c>
      <c r="D174" s="10" t="s">
        <v>89</v>
      </c>
      <c r="E174" s="10" t="s">
        <v>91</v>
      </c>
      <c r="F174" s="10" t="s">
        <v>120</v>
      </c>
      <c r="G174" s="11" t="s">
        <v>52</v>
      </c>
      <c r="H174" s="12">
        <f>SUM(H175)</f>
        <v>82</v>
      </c>
      <c r="I174" s="12">
        <f>SUM(I175)</f>
        <v>0</v>
      </c>
      <c r="J174" s="12">
        <f t="shared" si="8"/>
        <v>82</v>
      </c>
      <c r="K174" s="6"/>
    </row>
    <row r="175" spans="1:11" ht="30">
      <c r="A175" s="10" t="s">
        <v>117</v>
      </c>
      <c r="B175" s="10" t="s">
        <v>102</v>
      </c>
      <c r="C175" s="10" t="s">
        <v>123</v>
      </c>
      <c r="D175" s="10" t="s">
        <v>98</v>
      </c>
      <c r="E175" s="10" t="s">
        <v>91</v>
      </c>
      <c r="F175" s="10" t="s">
        <v>120</v>
      </c>
      <c r="G175" s="11" t="s">
        <v>53</v>
      </c>
      <c r="H175" s="12">
        <v>82</v>
      </c>
      <c r="I175" s="19">
        <v>0</v>
      </c>
      <c r="J175" s="12">
        <f t="shared" si="8"/>
        <v>82</v>
      </c>
      <c r="K175" s="6"/>
    </row>
    <row r="176" spans="1:11" ht="54.75" customHeight="1">
      <c r="A176" s="10" t="s">
        <v>117</v>
      </c>
      <c r="B176" s="10" t="s">
        <v>102</v>
      </c>
      <c r="C176" s="10" t="s">
        <v>124</v>
      </c>
      <c r="D176" s="10" t="s">
        <v>89</v>
      </c>
      <c r="E176" s="10" t="s">
        <v>91</v>
      </c>
      <c r="F176" s="10" t="s">
        <v>120</v>
      </c>
      <c r="G176" s="11" t="s">
        <v>54</v>
      </c>
      <c r="H176" s="12">
        <f>H177</f>
        <v>5.4</v>
      </c>
      <c r="I176" s="12">
        <f>SUM(I177)</f>
        <v>0</v>
      </c>
      <c r="J176" s="12">
        <f t="shared" si="8"/>
        <v>5.4</v>
      </c>
      <c r="K176" s="6"/>
    </row>
    <row r="177" spans="1:11" ht="49.5" customHeight="1">
      <c r="A177" s="10" t="s">
        <v>117</v>
      </c>
      <c r="B177" s="10" t="s">
        <v>102</v>
      </c>
      <c r="C177" s="10" t="s">
        <v>124</v>
      </c>
      <c r="D177" s="10" t="s">
        <v>98</v>
      </c>
      <c r="E177" s="10" t="s">
        <v>91</v>
      </c>
      <c r="F177" s="10" t="s">
        <v>120</v>
      </c>
      <c r="G177" s="11" t="s">
        <v>73</v>
      </c>
      <c r="H177" s="12">
        <v>5.4</v>
      </c>
      <c r="I177" s="19">
        <v>0</v>
      </c>
      <c r="J177" s="12">
        <f t="shared" si="8"/>
        <v>5.4</v>
      </c>
      <c r="K177" s="6"/>
    </row>
    <row r="178" spans="1:11" ht="30">
      <c r="A178" s="10" t="s">
        <v>117</v>
      </c>
      <c r="B178" s="10" t="s">
        <v>102</v>
      </c>
      <c r="C178" s="10" t="s">
        <v>125</v>
      </c>
      <c r="D178" s="10" t="s">
        <v>89</v>
      </c>
      <c r="E178" s="10" t="s">
        <v>91</v>
      </c>
      <c r="F178" s="10" t="s">
        <v>120</v>
      </c>
      <c r="G178" s="11" t="s">
        <v>55</v>
      </c>
      <c r="H178" s="12">
        <f>SUM(H179)</f>
        <v>1255.6</v>
      </c>
      <c r="I178" s="12">
        <f>SUM(I179)</f>
        <v>0</v>
      </c>
      <c r="J178" s="12">
        <f t="shared" si="8"/>
        <v>1255.6</v>
      </c>
      <c r="K178" s="6"/>
    </row>
    <row r="179" spans="1:11" ht="45">
      <c r="A179" s="10" t="s">
        <v>117</v>
      </c>
      <c r="B179" s="10" t="s">
        <v>102</v>
      </c>
      <c r="C179" s="10" t="s">
        <v>125</v>
      </c>
      <c r="D179" s="10" t="s">
        <v>98</v>
      </c>
      <c r="E179" s="10" t="s">
        <v>91</v>
      </c>
      <c r="F179" s="10" t="s">
        <v>120</v>
      </c>
      <c r="G179" s="11" t="s">
        <v>56</v>
      </c>
      <c r="H179" s="12">
        <v>1255.6</v>
      </c>
      <c r="I179" s="19">
        <v>0</v>
      </c>
      <c r="J179" s="12">
        <f t="shared" si="8"/>
        <v>1255.6</v>
      </c>
      <c r="K179" s="6"/>
    </row>
    <row r="180" spans="1:11" ht="30">
      <c r="A180" s="10" t="s">
        <v>117</v>
      </c>
      <c r="B180" s="10" t="s">
        <v>102</v>
      </c>
      <c r="C180" s="10" t="s">
        <v>126</v>
      </c>
      <c r="D180" s="10" t="s">
        <v>89</v>
      </c>
      <c r="E180" s="10" t="s">
        <v>91</v>
      </c>
      <c r="F180" s="10" t="s">
        <v>120</v>
      </c>
      <c r="G180" s="11" t="s">
        <v>57</v>
      </c>
      <c r="H180" s="12">
        <f>SUM(H181)</f>
        <v>2806</v>
      </c>
      <c r="I180" s="12">
        <f>SUM(I181)</f>
        <v>0</v>
      </c>
      <c r="J180" s="12">
        <f t="shared" si="8"/>
        <v>2806</v>
      </c>
      <c r="K180" s="6"/>
    </row>
    <row r="181" spans="1:11" ht="30">
      <c r="A181" s="10" t="s">
        <v>117</v>
      </c>
      <c r="B181" s="10" t="s">
        <v>102</v>
      </c>
      <c r="C181" s="10" t="s">
        <v>126</v>
      </c>
      <c r="D181" s="10" t="s">
        <v>98</v>
      </c>
      <c r="E181" s="10" t="s">
        <v>91</v>
      </c>
      <c r="F181" s="10" t="s">
        <v>120</v>
      </c>
      <c r="G181" s="11" t="s">
        <v>58</v>
      </c>
      <c r="H181" s="12">
        <v>2806</v>
      </c>
      <c r="I181" s="19"/>
      <c r="J181" s="12">
        <f>I181+H181</f>
        <v>2806</v>
      </c>
      <c r="K181" s="6"/>
    </row>
    <row r="182" spans="1:11" ht="30">
      <c r="A182" s="10" t="s">
        <v>117</v>
      </c>
      <c r="B182" s="10" t="s">
        <v>102</v>
      </c>
      <c r="C182" s="10" t="s">
        <v>127</v>
      </c>
      <c r="D182" s="10" t="s">
        <v>89</v>
      </c>
      <c r="E182" s="10" t="s">
        <v>91</v>
      </c>
      <c r="F182" s="10" t="s">
        <v>120</v>
      </c>
      <c r="G182" s="34" t="s">
        <v>81</v>
      </c>
      <c r="H182" s="12">
        <f>SUM(H183)</f>
        <v>5256.68</v>
      </c>
      <c r="I182" s="12">
        <f>SUM(I183)</f>
        <v>0.052</v>
      </c>
      <c r="J182" s="12">
        <f aca="true" t="shared" si="9" ref="J182:J198">H182+I182</f>
        <v>5256.732</v>
      </c>
      <c r="K182" s="6"/>
    </row>
    <row r="183" spans="1:11" ht="30">
      <c r="A183" s="10" t="s">
        <v>117</v>
      </c>
      <c r="B183" s="10" t="s">
        <v>102</v>
      </c>
      <c r="C183" s="10" t="s">
        <v>127</v>
      </c>
      <c r="D183" s="10" t="s">
        <v>98</v>
      </c>
      <c r="E183" s="10" t="s">
        <v>91</v>
      </c>
      <c r="F183" s="10" t="s">
        <v>120</v>
      </c>
      <c r="G183" s="34" t="s">
        <v>71</v>
      </c>
      <c r="H183" s="12">
        <f>SUM(H184:H192)</f>
        <v>5256.68</v>
      </c>
      <c r="I183" s="12">
        <f>SUM(I184:I192)</f>
        <v>0.052</v>
      </c>
      <c r="J183" s="12">
        <f t="shared" si="9"/>
        <v>5256.732</v>
      </c>
      <c r="K183" s="6"/>
    </row>
    <row r="184" spans="1:11" ht="135">
      <c r="A184" s="10" t="s">
        <v>117</v>
      </c>
      <c r="B184" s="10" t="s">
        <v>102</v>
      </c>
      <c r="C184" s="10" t="s">
        <v>127</v>
      </c>
      <c r="D184" s="10" t="s">
        <v>98</v>
      </c>
      <c r="E184" s="10" t="s">
        <v>91</v>
      </c>
      <c r="F184" s="10" t="s">
        <v>120</v>
      </c>
      <c r="G184" s="34" t="s">
        <v>83</v>
      </c>
      <c r="H184" s="12">
        <v>156.7</v>
      </c>
      <c r="I184" s="12">
        <v>0.052</v>
      </c>
      <c r="J184" s="12">
        <f t="shared" si="9"/>
        <v>156.75199999999998</v>
      </c>
      <c r="K184" s="6"/>
    </row>
    <row r="185" spans="1:11" ht="150">
      <c r="A185" s="10" t="s">
        <v>117</v>
      </c>
      <c r="B185" s="10" t="s">
        <v>102</v>
      </c>
      <c r="C185" s="10" t="s">
        <v>127</v>
      </c>
      <c r="D185" s="10" t="s">
        <v>98</v>
      </c>
      <c r="E185" s="10" t="s">
        <v>91</v>
      </c>
      <c r="F185" s="10" t="s">
        <v>120</v>
      </c>
      <c r="G185" s="34" t="s">
        <v>0</v>
      </c>
      <c r="H185" s="12">
        <v>5</v>
      </c>
      <c r="I185" s="12"/>
      <c r="J185" s="12">
        <f t="shared" si="9"/>
        <v>5</v>
      </c>
      <c r="K185" s="6"/>
    </row>
    <row r="186" spans="1:11" ht="165">
      <c r="A186" s="10" t="s">
        <v>117</v>
      </c>
      <c r="B186" s="10" t="s">
        <v>102</v>
      </c>
      <c r="C186" s="10" t="s">
        <v>127</v>
      </c>
      <c r="D186" s="10" t="s">
        <v>98</v>
      </c>
      <c r="E186" s="10" t="s">
        <v>91</v>
      </c>
      <c r="F186" s="10" t="s">
        <v>120</v>
      </c>
      <c r="G186" s="34" t="s">
        <v>84</v>
      </c>
      <c r="H186" s="12">
        <v>4.5</v>
      </c>
      <c r="I186" s="12"/>
      <c r="J186" s="12">
        <f t="shared" si="9"/>
        <v>4.5</v>
      </c>
      <c r="K186" s="6"/>
    </row>
    <row r="187" spans="1:11" ht="60">
      <c r="A187" s="10" t="s">
        <v>117</v>
      </c>
      <c r="B187" s="10" t="s">
        <v>102</v>
      </c>
      <c r="C187" s="10" t="s">
        <v>127</v>
      </c>
      <c r="D187" s="10" t="s">
        <v>98</v>
      </c>
      <c r="E187" s="10" t="s">
        <v>91</v>
      </c>
      <c r="F187" s="10" t="s">
        <v>120</v>
      </c>
      <c r="G187" s="34" t="s">
        <v>63</v>
      </c>
      <c r="H187" s="12">
        <v>668.9</v>
      </c>
      <c r="I187" s="19"/>
      <c r="J187" s="12">
        <f t="shared" si="9"/>
        <v>668.9</v>
      </c>
      <c r="K187" s="6"/>
    </row>
    <row r="188" spans="1:11" ht="90">
      <c r="A188" s="10" t="s">
        <v>117</v>
      </c>
      <c r="B188" s="10" t="s">
        <v>102</v>
      </c>
      <c r="C188" s="10" t="s">
        <v>127</v>
      </c>
      <c r="D188" s="10" t="s">
        <v>98</v>
      </c>
      <c r="E188" s="10" t="s">
        <v>91</v>
      </c>
      <c r="F188" s="10" t="s">
        <v>120</v>
      </c>
      <c r="G188" s="34" t="s">
        <v>156</v>
      </c>
      <c r="H188" s="12">
        <v>25.4</v>
      </c>
      <c r="I188" s="19"/>
      <c r="J188" s="12">
        <f t="shared" si="9"/>
        <v>25.4</v>
      </c>
      <c r="K188" s="6"/>
    </row>
    <row r="189" spans="1:11" ht="75">
      <c r="A189" s="10" t="s">
        <v>117</v>
      </c>
      <c r="B189" s="10" t="s">
        <v>102</v>
      </c>
      <c r="C189" s="10" t="s">
        <v>127</v>
      </c>
      <c r="D189" s="10" t="s">
        <v>98</v>
      </c>
      <c r="E189" s="10" t="s">
        <v>91</v>
      </c>
      <c r="F189" s="10" t="s">
        <v>120</v>
      </c>
      <c r="G189" s="34" t="s">
        <v>159</v>
      </c>
      <c r="H189" s="12">
        <v>2182.4</v>
      </c>
      <c r="I189" s="19">
        <v>0</v>
      </c>
      <c r="J189" s="12">
        <f t="shared" si="9"/>
        <v>2182.4</v>
      </c>
      <c r="K189" s="6"/>
    </row>
    <row r="190" spans="1:11" ht="75">
      <c r="A190" s="10" t="s">
        <v>117</v>
      </c>
      <c r="B190" s="10" t="s">
        <v>102</v>
      </c>
      <c r="C190" s="10" t="s">
        <v>127</v>
      </c>
      <c r="D190" s="10" t="s">
        <v>98</v>
      </c>
      <c r="E190" s="10" t="s">
        <v>91</v>
      </c>
      <c r="F190" s="10" t="s">
        <v>120</v>
      </c>
      <c r="G190" s="34" t="s">
        <v>163</v>
      </c>
      <c r="H190" s="12">
        <v>8.5</v>
      </c>
      <c r="I190" s="19"/>
      <c r="J190" s="12">
        <f t="shared" si="9"/>
        <v>8.5</v>
      </c>
      <c r="K190" s="6"/>
    </row>
    <row r="191" spans="1:11" ht="60">
      <c r="A191" s="10" t="s">
        <v>117</v>
      </c>
      <c r="B191" s="10" t="s">
        <v>102</v>
      </c>
      <c r="C191" s="10" t="s">
        <v>127</v>
      </c>
      <c r="D191" s="10" t="s">
        <v>98</v>
      </c>
      <c r="E191" s="10" t="s">
        <v>91</v>
      </c>
      <c r="F191" s="10" t="s">
        <v>120</v>
      </c>
      <c r="G191" s="11" t="s">
        <v>161</v>
      </c>
      <c r="H191" s="12">
        <v>41.08</v>
      </c>
      <c r="I191" s="19"/>
      <c r="J191" s="12">
        <f t="shared" si="9"/>
        <v>41.08</v>
      </c>
      <c r="K191" s="6"/>
    </row>
    <row r="192" spans="1:11" ht="45">
      <c r="A192" s="10" t="s">
        <v>117</v>
      </c>
      <c r="B192" s="10" t="s">
        <v>102</v>
      </c>
      <c r="C192" s="10" t="s">
        <v>127</v>
      </c>
      <c r="D192" s="10" t="s">
        <v>98</v>
      </c>
      <c r="E192" s="10" t="s">
        <v>91</v>
      </c>
      <c r="F192" s="10" t="s">
        <v>120</v>
      </c>
      <c r="G192" s="11" t="s">
        <v>162</v>
      </c>
      <c r="H192" s="12">
        <v>2164.2</v>
      </c>
      <c r="I192" s="19">
        <v>0</v>
      </c>
      <c r="J192" s="12">
        <f t="shared" si="9"/>
        <v>2164.2</v>
      </c>
      <c r="K192" s="6"/>
    </row>
    <row r="193" spans="1:11" ht="60">
      <c r="A193" s="10" t="s">
        <v>117</v>
      </c>
      <c r="B193" s="10" t="s">
        <v>102</v>
      </c>
      <c r="C193" s="10" t="s">
        <v>231</v>
      </c>
      <c r="D193" s="10" t="s">
        <v>89</v>
      </c>
      <c r="E193" s="10" t="s">
        <v>91</v>
      </c>
      <c r="F193" s="10" t="s">
        <v>120</v>
      </c>
      <c r="G193" s="32" t="s">
        <v>232</v>
      </c>
      <c r="H193" s="12">
        <f>H194</f>
        <v>708.9</v>
      </c>
      <c r="I193" s="19"/>
      <c r="J193" s="12">
        <f t="shared" si="9"/>
        <v>708.9</v>
      </c>
      <c r="K193" s="6"/>
    </row>
    <row r="194" spans="1:11" ht="60">
      <c r="A194" s="10" t="s">
        <v>117</v>
      </c>
      <c r="B194" s="10" t="s">
        <v>102</v>
      </c>
      <c r="C194" s="10" t="s">
        <v>231</v>
      </c>
      <c r="D194" s="10" t="s">
        <v>98</v>
      </c>
      <c r="E194" s="10" t="s">
        <v>91</v>
      </c>
      <c r="F194" s="10" t="s">
        <v>120</v>
      </c>
      <c r="G194" s="32" t="s">
        <v>233</v>
      </c>
      <c r="H194" s="12">
        <v>708.9</v>
      </c>
      <c r="I194" s="19"/>
      <c r="J194" s="12">
        <f t="shared" si="9"/>
        <v>708.9</v>
      </c>
      <c r="K194" s="6"/>
    </row>
    <row r="195" spans="1:11" ht="72.75" customHeight="1">
      <c r="A195" s="10" t="s">
        <v>117</v>
      </c>
      <c r="B195" s="10" t="s">
        <v>102</v>
      </c>
      <c r="C195" s="10" t="s">
        <v>122</v>
      </c>
      <c r="D195" s="10" t="s">
        <v>89</v>
      </c>
      <c r="E195" s="10" t="s">
        <v>91</v>
      </c>
      <c r="F195" s="10" t="s">
        <v>120</v>
      </c>
      <c r="G195" s="11" t="s">
        <v>82</v>
      </c>
      <c r="H195" s="12">
        <f>SUM(H196)</f>
        <v>3722.7</v>
      </c>
      <c r="I195" s="12">
        <f>SUM(I196)</f>
        <v>0</v>
      </c>
      <c r="J195" s="12">
        <f t="shared" si="9"/>
        <v>3722.7</v>
      </c>
      <c r="K195" s="6"/>
    </row>
    <row r="196" spans="1:11" ht="60">
      <c r="A196" s="10" t="s">
        <v>117</v>
      </c>
      <c r="B196" s="10" t="s">
        <v>102</v>
      </c>
      <c r="C196" s="10" t="s">
        <v>122</v>
      </c>
      <c r="D196" s="10" t="s">
        <v>98</v>
      </c>
      <c r="E196" s="10" t="s">
        <v>91</v>
      </c>
      <c r="F196" s="10" t="s">
        <v>120</v>
      </c>
      <c r="G196" s="11" t="s">
        <v>1</v>
      </c>
      <c r="H196" s="12">
        <v>3722.7</v>
      </c>
      <c r="I196" s="19">
        <v>0</v>
      </c>
      <c r="J196" s="12">
        <f t="shared" si="9"/>
        <v>3722.7</v>
      </c>
      <c r="K196" s="6"/>
    </row>
    <row r="197" spans="1:11" ht="60">
      <c r="A197" s="10" t="s">
        <v>117</v>
      </c>
      <c r="B197" s="10" t="s">
        <v>102</v>
      </c>
      <c r="C197" s="10" t="s">
        <v>199</v>
      </c>
      <c r="D197" s="10" t="s">
        <v>89</v>
      </c>
      <c r="E197" s="10" t="s">
        <v>91</v>
      </c>
      <c r="F197" s="10" t="s">
        <v>120</v>
      </c>
      <c r="G197" s="29" t="s">
        <v>201</v>
      </c>
      <c r="H197" s="12">
        <f>H198</f>
        <v>1095.9</v>
      </c>
      <c r="I197" s="19">
        <f>I198</f>
        <v>0</v>
      </c>
      <c r="J197" s="12">
        <f t="shared" si="9"/>
        <v>1095.9</v>
      </c>
      <c r="K197" s="6"/>
    </row>
    <row r="198" spans="1:11" ht="60">
      <c r="A198" s="10" t="s">
        <v>117</v>
      </c>
      <c r="B198" s="10" t="s">
        <v>102</v>
      </c>
      <c r="C198" s="10" t="s">
        <v>199</v>
      </c>
      <c r="D198" s="10" t="s">
        <v>98</v>
      </c>
      <c r="E198" s="10" t="s">
        <v>91</v>
      </c>
      <c r="F198" s="10" t="s">
        <v>120</v>
      </c>
      <c r="G198" s="29" t="s">
        <v>200</v>
      </c>
      <c r="H198" s="12">
        <v>1095.9</v>
      </c>
      <c r="I198" s="19"/>
      <c r="J198" s="12">
        <f t="shared" si="9"/>
        <v>1095.9</v>
      </c>
      <c r="K198" s="6"/>
    </row>
    <row r="199" spans="1:11" ht="6" customHeight="1">
      <c r="A199" s="10"/>
      <c r="B199" s="10"/>
      <c r="C199" s="10"/>
      <c r="D199" s="10"/>
      <c r="E199" s="10"/>
      <c r="F199" s="10"/>
      <c r="G199" s="11"/>
      <c r="H199" s="12"/>
      <c r="I199" s="19"/>
      <c r="J199" s="12"/>
      <c r="K199" s="6"/>
    </row>
    <row r="200" spans="1:11" ht="15.75">
      <c r="A200" s="10" t="s">
        <v>117</v>
      </c>
      <c r="B200" s="10" t="s">
        <v>102</v>
      </c>
      <c r="C200" s="10" t="s">
        <v>121</v>
      </c>
      <c r="D200" s="10" t="s">
        <v>89</v>
      </c>
      <c r="E200" s="10" t="s">
        <v>91</v>
      </c>
      <c r="F200" s="10" t="s">
        <v>120</v>
      </c>
      <c r="G200" s="11" t="s">
        <v>26</v>
      </c>
      <c r="H200" s="12">
        <f>SUM(H201)</f>
        <v>130438</v>
      </c>
      <c r="I200" s="12">
        <f>SUM(I201)</f>
        <v>0</v>
      </c>
      <c r="J200" s="12">
        <f>H200+I200</f>
        <v>130438</v>
      </c>
      <c r="K200" s="6"/>
    </row>
    <row r="201" spans="1:11" ht="15.75">
      <c r="A201" s="10" t="s">
        <v>117</v>
      </c>
      <c r="B201" s="10" t="s">
        <v>102</v>
      </c>
      <c r="C201" s="10" t="s">
        <v>121</v>
      </c>
      <c r="D201" s="10" t="s">
        <v>98</v>
      </c>
      <c r="E201" s="10" t="s">
        <v>91</v>
      </c>
      <c r="F201" s="10" t="s">
        <v>120</v>
      </c>
      <c r="G201" s="11" t="s">
        <v>34</v>
      </c>
      <c r="H201" s="12">
        <f>SUM(H202:H202)</f>
        <v>130438</v>
      </c>
      <c r="I201" s="12">
        <f>SUM(I202:I202)</f>
        <v>0</v>
      </c>
      <c r="J201" s="12">
        <f>H201+I201</f>
        <v>130438</v>
      </c>
      <c r="K201" s="6"/>
    </row>
    <row r="202" spans="1:11" ht="45">
      <c r="A202" s="10" t="s">
        <v>117</v>
      </c>
      <c r="B202" s="10" t="s">
        <v>102</v>
      </c>
      <c r="C202" s="10" t="s">
        <v>121</v>
      </c>
      <c r="D202" s="10" t="s">
        <v>98</v>
      </c>
      <c r="E202" s="10" t="s">
        <v>91</v>
      </c>
      <c r="F202" s="10" t="s">
        <v>120</v>
      </c>
      <c r="G202" s="34" t="s">
        <v>59</v>
      </c>
      <c r="H202" s="12">
        <v>130438</v>
      </c>
      <c r="I202" s="19">
        <v>0</v>
      </c>
      <c r="J202" s="12">
        <f>H202+I202</f>
        <v>130438</v>
      </c>
      <c r="K202" s="6"/>
    </row>
    <row r="203" spans="1:11" ht="6.75" customHeight="1">
      <c r="A203" s="29"/>
      <c r="B203" s="29"/>
      <c r="C203" s="29"/>
      <c r="D203" s="29"/>
      <c r="E203" s="29"/>
      <c r="F203" s="29"/>
      <c r="G203" s="11"/>
      <c r="H203" s="12"/>
      <c r="I203" s="19"/>
      <c r="J203" s="12"/>
      <c r="K203" s="6"/>
    </row>
    <row r="204" spans="1:12" s="2" customFormat="1" ht="16.5" customHeight="1">
      <c r="A204" s="25" t="s">
        <v>117</v>
      </c>
      <c r="B204" s="25" t="s">
        <v>102</v>
      </c>
      <c r="C204" s="25" t="s">
        <v>105</v>
      </c>
      <c r="D204" s="25" t="s">
        <v>89</v>
      </c>
      <c r="E204" s="25" t="s">
        <v>91</v>
      </c>
      <c r="F204" s="25" t="s">
        <v>120</v>
      </c>
      <c r="G204" s="26" t="s">
        <v>5</v>
      </c>
      <c r="H204" s="27">
        <f>SUM(H205,H213,H209,H211)</f>
        <v>24904.269999999997</v>
      </c>
      <c r="I204" s="27">
        <f>SUM(I205,I213,I209,I211)</f>
        <v>0</v>
      </c>
      <c r="J204" s="27">
        <f>SUM(J205,J213,J209,J211)</f>
        <v>24904.269999999997</v>
      </c>
      <c r="K204" s="1"/>
      <c r="L204" s="1"/>
    </row>
    <row r="205" spans="1:11" ht="45">
      <c r="A205" s="53" t="s">
        <v>117</v>
      </c>
      <c r="B205" s="53" t="s">
        <v>102</v>
      </c>
      <c r="C205" s="53" t="s">
        <v>118</v>
      </c>
      <c r="D205" s="53" t="s">
        <v>89</v>
      </c>
      <c r="E205" s="53" t="s">
        <v>91</v>
      </c>
      <c r="F205" s="53" t="s">
        <v>120</v>
      </c>
      <c r="G205" s="34" t="s">
        <v>78</v>
      </c>
      <c r="H205" s="12">
        <f>H206</f>
        <v>17505.469999999998</v>
      </c>
      <c r="I205" s="12">
        <f>I206</f>
        <v>0</v>
      </c>
      <c r="J205" s="12">
        <f>J206</f>
        <v>17505.469999999998</v>
      </c>
      <c r="K205" s="6"/>
    </row>
    <row r="206" spans="1:11" ht="60">
      <c r="A206" s="53" t="s">
        <v>117</v>
      </c>
      <c r="B206" s="53" t="s">
        <v>102</v>
      </c>
      <c r="C206" s="53" t="s">
        <v>118</v>
      </c>
      <c r="D206" s="53" t="s">
        <v>98</v>
      </c>
      <c r="E206" s="53" t="s">
        <v>91</v>
      </c>
      <c r="F206" s="53" t="s">
        <v>120</v>
      </c>
      <c r="G206" s="34" t="s">
        <v>79</v>
      </c>
      <c r="H206" s="12">
        <f>H207+H208</f>
        <v>17505.469999999998</v>
      </c>
      <c r="I206" s="12">
        <f>I207+I208</f>
        <v>0</v>
      </c>
      <c r="J206" s="12">
        <f>J207+J208</f>
        <v>17505.469999999998</v>
      </c>
      <c r="K206" s="6"/>
    </row>
    <row r="207" spans="1:11" ht="45">
      <c r="A207" s="53" t="s">
        <v>117</v>
      </c>
      <c r="B207" s="53" t="s">
        <v>102</v>
      </c>
      <c r="C207" s="53" t="s">
        <v>118</v>
      </c>
      <c r="D207" s="53" t="s">
        <v>98</v>
      </c>
      <c r="E207" s="53" t="s">
        <v>91</v>
      </c>
      <c r="F207" s="53" t="s">
        <v>120</v>
      </c>
      <c r="G207" s="34" t="s">
        <v>80</v>
      </c>
      <c r="H207" s="12">
        <v>22.3</v>
      </c>
      <c r="I207" s="12">
        <v>0</v>
      </c>
      <c r="J207" s="12">
        <f aca="true" t="shared" si="10" ref="J207:J216">H207+I207</f>
        <v>22.3</v>
      </c>
      <c r="K207" s="6"/>
    </row>
    <row r="208" spans="1:11" ht="45">
      <c r="A208" s="53" t="s">
        <v>117</v>
      </c>
      <c r="B208" s="53" t="s">
        <v>102</v>
      </c>
      <c r="C208" s="53" t="s">
        <v>118</v>
      </c>
      <c r="D208" s="53" t="s">
        <v>98</v>
      </c>
      <c r="E208" s="53" t="s">
        <v>91</v>
      </c>
      <c r="F208" s="53" t="s">
        <v>120</v>
      </c>
      <c r="G208" s="34" t="s">
        <v>245</v>
      </c>
      <c r="H208" s="12">
        <v>17483.17</v>
      </c>
      <c r="I208" s="12"/>
      <c r="J208" s="12">
        <f t="shared" si="10"/>
        <v>17483.17</v>
      </c>
      <c r="K208" s="6"/>
    </row>
    <row r="209" spans="1:11" ht="45">
      <c r="A209" s="10" t="s">
        <v>117</v>
      </c>
      <c r="B209" s="10" t="s">
        <v>102</v>
      </c>
      <c r="C209" s="10" t="s">
        <v>238</v>
      </c>
      <c r="D209" s="10" t="s">
        <v>89</v>
      </c>
      <c r="E209" s="10" t="s">
        <v>91</v>
      </c>
      <c r="F209" s="10" t="s">
        <v>120</v>
      </c>
      <c r="G209" s="34" t="s">
        <v>239</v>
      </c>
      <c r="H209" s="12">
        <f>H210</f>
        <v>59.7</v>
      </c>
      <c r="I209" s="12"/>
      <c r="J209" s="12">
        <f t="shared" si="10"/>
        <v>59.7</v>
      </c>
      <c r="K209" s="6"/>
    </row>
    <row r="210" spans="1:11" ht="45">
      <c r="A210" s="10" t="s">
        <v>117</v>
      </c>
      <c r="B210" s="10" t="s">
        <v>102</v>
      </c>
      <c r="C210" s="10" t="s">
        <v>238</v>
      </c>
      <c r="D210" s="10" t="s">
        <v>98</v>
      </c>
      <c r="E210" s="10" t="s">
        <v>91</v>
      </c>
      <c r="F210" s="10" t="s">
        <v>120</v>
      </c>
      <c r="G210" s="34" t="s">
        <v>241</v>
      </c>
      <c r="H210" s="12">
        <v>59.7</v>
      </c>
      <c r="I210" s="12">
        <v>0</v>
      </c>
      <c r="J210" s="12">
        <f t="shared" si="10"/>
        <v>59.7</v>
      </c>
      <c r="K210" s="6"/>
    </row>
    <row r="211" spans="1:11" ht="60">
      <c r="A211" s="10" t="s">
        <v>117</v>
      </c>
      <c r="B211" s="10" t="s">
        <v>102</v>
      </c>
      <c r="C211" s="10" t="s">
        <v>289</v>
      </c>
      <c r="D211" s="10" t="s">
        <v>89</v>
      </c>
      <c r="E211" s="10" t="s">
        <v>91</v>
      </c>
      <c r="F211" s="10" t="s">
        <v>120</v>
      </c>
      <c r="G211" s="34" t="s">
        <v>291</v>
      </c>
      <c r="H211" s="12">
        <f>H212</f>
        <v>28.7</v>
      </c>
      <c r="I211" s="12">
        <f>I212</f>
        <v>0</v>
      </c>
      <c r="J211" s="12">
        <f>J212</f>
        <v>28.7</v>
      </c>
      <c r="K211" s="6"/>
    </row>
    <row r="212" spans="1:11" ht="60">
      <c r="A212" s="10" t="s">
        <v>117</v>
      </c>
      <c r="B212" s="10" t="s">
        <v>102</v>
      </c>
      <c r="C212" s="10" t="s">
        <v>289</v>
      </c>
      <c r="D212" s="10" t="s">
        <v>98</v>
      </c>
      <c r="E212" s="10" t="s">
        <v>91</v>
      </c>
      <c r="F212" s="10" t="s">
        <v>120</v>
      </c>
      <c r="G212" s="34" t="s">
        <v>290</v>
      </c>
      <c r="H212" s="12">
        <v>28.7</v>
      </c>
      <c r="I212" s="12"/>
      <c r="J212" s="12">
        <f>H212+I212</f>
        <v>28.7</v>
      </c>
      <c r="K212" s="6"/>
    </row>
    <row r="213" spans="1:11" ht="15.75">
      <c r="A213" s="10" t="s">
        <v>117</v>
      </c>
      <c r="B213" s="10" t="s">
        <v>102</v>
      </c>
      <c r="C213" s="10" t="s">
        <v>119</v>
      </c>
      <c r="D213" s="10" t="s">
        <v>89</v>
      </c>
      <c r="E213" s="10" t="s">
        <v>91</v>
      </c>
      <c r="F213" s="10" t="s">
        <v>120</v>
      </c>
      <c r="G213" s="34" t="s">
        <v>6</v>
      </c>
      <c r="H213" s="12">
        <f>SUM(H214)</f>
        <v>7310.4</v>
      </c>
      <c r="I213" s="12">
        <f>SUM(I214)</f>
        <v>0</v>
      </c>
      <c r="J213" s="12">
        <f t="shared" si="10"/>
        <v>7310.4</v>
      </c>
      <c r="K213" s="6"/>
    </row>
    <row r="214" spans="1:11" ht="30">
      <c r="A214" s="10" t="s">
        <v>117</v>
      </c>
      <c r="B214" s="10" t="s">
        <v>102</v>
      </c>
      <c r="C214" s="10" t="s">
        <v>119</v>
      </c>
      <c r="D214" s="10" t="s">
        <v>98</v>
      </c>
      <c r="E214" s="10" t="s">
        <v>91</v>
      </c>
      <c r="F214" s="10" t="s">
        <v>120</v>
      </c>
      <c r="G214" s="34" t="s">
        <v>7</v>
      </c>
      <c r="H214" s="12">
        <f>SUM(H215:H216)</f>
        <v>7310.4</v>
      </c>
      <c r="I214" s="12">
        <f>SUM(I215:I216)</f>
        <v>0</v>
      </c>
      <c r="J214" s="12">
        <f t="shared" si="10"/>
        <v>7310.4</v>
      </c>
      <c r="K214" s="6"/>
    </row>
    <row r="215" spans="1:11" ht="60">
      <c r="A215" s="10" t="s">
        <v>117</v>
      </c>
      <c r="B215" s="10" t="s">
        <v>102</v>
      </c>
      <c r="C215" s="10" t="s">
        <v>119</v>
      </c>
      <c r="D215" s="10" t="s">
        <v>98</v>
      </c>
      <c r="E215" s="10" t="s">
        <v>91</v>
      </c>
      <c r="F215" s="10" t="s">
        <v>120</v>
      </c>
      <c r="G215" s="34" t="s">
        <v>4</v>
      </c>
      <c r="H215" s="12">
        <v>7310.4</v>
      </c>
      <c r="I215" s="12"/>
      <c r="J215" s="12">
        <f t="shared" si="10"/>
        <v>7310.4</v>
      </c>
      <c r="K215" s="6"/>
    </row>
    <row r="216" spans="1:11" ht="60" hidden="1">
      <c r="A216" s="10" t="s">
        <v>117</v>
      </c>
      <c r="B216" s="10" t="s">
        <v>102</v>
      </c>
      <c r="C216" s="10" t="s">
        <v>119</v>
      </c>
      <c r="D216" s="10" t="s">
        <v>98</v>
      </c>
      <c r="E216" s="10" t="s">
        <v>91</v>
      </c>
      <c r="F216" s="10" t="s">
        <v>120</v>
      </c>
      <c r="G216" s="34" t="s">
        <v>77</v>
      </c>
      <c r="H216" s="12"/>
      <c r="I216" s="19"/>
      <c r="J216" s="12">
        <f t="shared" si="10"/>
        <v>0</v>
      </c>
      <c r="K216" s="6"/>
    </row>
    <row r="217" spans="1:11" ht="15.75">
      <c r="A217" s="29"/>
      <c r="B217" s="29"/>
      <c r="C217" s="29"/>
      <c r="D217" s="29"/>
      <c r="E217" s="29"/>
      <c r="F217" s="29"/>
      <c r="G217" s="34"/>
      <c r="H217" s="12"/>
      <c r="I217" s="19"/>
      <c r="J217" s="12"/>
      <c r="K217" s="6"/>
    </row>
    <row r="218" spans="1:11" ht="15.75">
      <c r="A218" s="29"/>
      <c r="B218" s="29"/>
      <c r="C218" s="29"/>
      <c r="D218" s="29"/>
      <c r="E218" s="29"/>
      <c r="F218" s="29"/>
      <c r="G218" s="28" t="s">
        <v>28</v>
      </c>
      <c r="H218" s="27">
        <f>SUM(H17,H116)</f>
        <v>915590.8600000001</v>
      </c>
      <c r="I218" s="27">
        <f>SUM(I17,I116)</f>
        <v>-24699.981</v>
      </c>
      <c r="J218" s="27">
        <f>SUM(J17,J116)</f>
        <v>890890.879</v>
      </c>
      <c r="K218" s="6"/>
    </row>
    <row r="219" spans="1:10" ht="15.75">
      <c r="A219" s="29"/>
      <c r="B219" s="29"/>
      <c r="C219" s="29"/>
      <c r="D219" s="29"/>
      <c r="E219" s="29"/>
      <c r="F219" s="29"/>
      <c r="G219" s="39"/>
      <c r="H219" s="19"/>
      <c r="I219" s="19"/>
      <c r="J219" s="27"/>
    </row>
    <row r="220" spans="1:10" ht="15.75">
      <c r="A220" s="29"/>
      <c r="B220" s="29"/>
      <c r="C220" s="29"/>
      <c r="D220" s="29"/>
      <c r="E220" s="29"/>
      <c r="F220" s="29"/>
      <c r="G220" s="40"/>
      <c r="H220" s="19"/>
      <c r="I220" s="19"/>
      <c r="J220" s="27"/>
    </row>
    <row r="221" spans="1:10" ht="15.75">
      <c r="A221" s="41"/>
      <c r="B221" s="41"/>
      <c r="C221" s="41"/>
      <c r="D221" s="41"/>
      <c r="E221" s="41"/>
      <c r="F221" s="41"/>
      <c r="G221" s="41"/>
      <c r="H221" s="42"/>
      <c r="I221" s="42"/>
      <c r="J221" s="43"/>
    </row>
    <row r="222" spans="1:10" ht="15.75">
      <c r="A222" s="41"/>
      <c r="B222" s="41"/>
      <c r="C222" s="41"/>
      <c r="D222" s="41"/>
      <c r="E222" s="41"/>
      <c r="F222" s="41"/>
      <c r="G222" s="41"/>
      <c r="H222" s="42"/>
      <c r="I222" s="42"/>
      <c r="J222" s="43"/>
    </row>
    <row r="223" spans="1:10" ht="15.75">
      <c r="A223" s="41"/>
      <c r="B223" s="41"/>
      <c r="C223" s="41"/>
      <c r="D223" s="41"/>
      <c r="E223" s="41"/>
      <c r="F223" s="41"/>
      <c r="G223" s="41"/>
      <c r="H223" s="42"/>
      <c r="I223" s="42"/>
      <c r="J223" s="43"/>
    </row>
    <row r="224" spans="1:10" ht="15.75">
      <c r="A224" s="41"/>
      <c r="B224" s="41"/>
      <c r="C224" s="41"/>
      <c r="D224" s="41"/>
      <c r="E224" s="41"/>
      <c r="F224" s="41"/>
      <c r="G224" s="41"/>
      <c r="H224" s="42"/>
      <c r="I224" s="42"/>
      <c r="J224" s="43"/>
    </row>
    <row r="225" spans="1:10" ht="15.75">
      <c r="A225" s="41"/>
      <c r="B225" s="41"/>
      <c r="C225" s="41"/>
      <c r="D225" s="41"/>
      <c r="E225" s="41"/>
      <c r="F225" s="41"/>
      <c r="G225" s="41"/>
      <c r="H225" s="42"/>
      <c r="I225" s="42"/>
      <c r="J225" s="43"/>
    </row>
    <row r="226" spans="1:10" ht="15.75">
      <c r="A226" s="41"/>
      <c r="B226" s="41"/>
      <c r="C226" s="41"/>
      <c r="D226" s="41"/>
      <c r="E226" s="41"/>
      <c r="F226" s="41"/>
      <c r="G226" s="41"/>
      <c r="H226" s="42"/>
      <c r="I226" s="42"/>
      <c r="J226" s="43"/>
    </row>
    <row r="227" spans="1:10" ht="15.75">
      <c r="A227" s="41"/>
      <c r="B227" s="41"/>
      <c r="C227" s="41"/>
      <c r="D227" s="41"/>
      <c r="E227" s="41"/>
      <c r="F227" s="41"/>
      <c r="G227" s="41"/>
      <c r="H227" s="42"/>
      <c r="I227" s="42"/>
      <c r="J227" s="43"/>
    </row>
    <row r="228" spans="1:10" ht="15.75">
      <c r="A228" s="41"/>
      <c r="B228" s="41"/>
      <c r="C228" s="41"/>
      <c r="D228" s="41"/>
      <c r="E228" s="41"/>
      <c r="F228" s="41"/>
      <c r="G228" s="41"/>
      <c r="H228" s="42"/>
      <c r="I228" s="42"/>
      <c r="J228" s="43"/>
    </row>
    <row r="229" spans="1:10" ht="15.75">
      <c r="A229" s="41"/>
      <c r="B229" s="41"/>
      <c r="C229" s="41"/>
      <c r="D229" s="41"/>
      <c r="E229" s="41"/>
      <c r="F229" s="41"/>
      <c r="G229" s="41"/>
      <c r="H229" s="42"/>
      <c r="I229" s="42"/>
      <c r="J229" s="43"/>
    </row>
    <row r="230" spans="1:10" ht="15.75">
      <c r="A230" s="41"/>
      <c r="B230" s="41"/>
      <c r="C230" s="41"/>
      <c r="D230" s="41"/>
      <c r="E230" s="41"/>
      <c r="F230" s="41"/>
      <c r="G230" s="41"/>
      <c r="H230" s="42"/>
      <c r="I230" s="42"/>
      <c r="J230" s="43"/>
    </row>
    <row r="231" spans="1:10" ht="15.75">
      <c r="A231" s="41"/>
      <c r="B231" s="41"/>
      <c r="C231" s="41"/>
      <c r="D231" s="41"/>
      <c r="E231" s="41"/>
      <c r="F231" s="41"/>
      <c r="G231" s="41"/>
      <c r="H231" s="42"/>
      <c r="I231" s="42"/>
      <c r="J231" s="43"/>
    </row>
    <row r="232" spans="1:10" ht="15.75">
      <c r="A232" s="41"/>
      <c r="B232" s="41"/>
      <c r="C232" s="41"/>
      <c r="D232" s="41"/>
      <c r="E232" s="41"/>
      <c r="F232" s="41"/>
      <c r="G232" s="41"/>
      <c r="H232" s="42"/>
      <c r="I232" s="42"/>
      <c r="J232" s="43"/>
    </row>
    <row r="233" spans="1:10" ht="15.75">
      <c r="A233" s="41"/>
      <c r="B233" s="41"/>
      <c r="C233" s="41"/>
      <c r="D233" s="41"/>
      <c r="E233" s="41"/>
      <c r="F233" s="41"/>
      <c r="G233" s="41"/>
      <c r="H233" s="42"/>
      <c r="I233" s="42"/>
      <c r="J233" s="43"/>
    </row>
    <row r="234" spans="1:10" ht="15.75">
      <c r="A234" s="41"/>
      <c r="B234" s="41"/>
      <c r="C234" s="41"/>
      <c r="D234" s="41"/>
      <c r="E234" s="41"/>
      <c r="F234" s="41"/>
      <c r="G234" s="41"/>
      <c r="H234" s="42"/>
      <c r="I234" s="42"/>
      <c r="J234" s="43"/>
    </row>
    <row r="235" spans="1:10" ht="15.75">
      <c r="A235" s="41"/>
      <c r="B235" s="41"/>
      <c r="C235" s="41"/>
      <c r="D235" s="41"/>
      <c r="E235" s="41"/>
      <c r="F235" s="41"/>
      <c r="G235" s="41"/>
      <c r="H235" s="42"/>
      <c r="I235" s="42"/>
      <c r="J235" s="43"/>
    </row>
    <row r="236" spans="1:10" ht="15.75">
      <c r="A236" s="41"/>
      <c r="B236" s="41"/>
      <c r="C236" s="41"/>
      <c r="D236" s="41"/>
      <c r="E236" s="41"/>
      <c r="F236" s="41"/>
      <c r="G236" s="41"/>
      <c r="H236" s="42"/>
      <c r="I236" s="42"/>
      <c r="J236" s="43"/>
    </row>
    <row r="237" spans="1:10" ht="15.75">
      <c r="A237" s="41"/>
      <c r="B237" s="41"/>
      <c r="C237" s="41"/>
      <c r="D237" s="41"/>
      <c r="E237" s="41"/>
      <c r="F237" s="41"/>
      <c r="G237" s="41"/>
      <c r="H237" s="42"/>
      <c r="I237" s="42"/>
      <c r="J237" s="43"/>
    </row>
    <row r="238" spans="1:10" ht="15.75">
      <c r="A238" s="41"/>
      <c r="B238" s="41"/>
      <c r="C238" s="41"/>
      <c r="D238" s="41"/>
      <c r="E238" s="41"/>
      <c r="F238" s="41"/>
      <c r="G238" s="41"/>
      <c r="H238" s="42"/>
      <c r="I238" s="42"/>
      <c r="J238" s="43"/>
    </row>
    <row r="239" spans="1:10" ht="15.75">
      <c r="A239" s="41"/>
      <c r="B239" s="41"/>
      <c r="C239" s="41"/>
      <c r="D239" s="41"/>
      <c r="E239" s="41"/>
      <c r="F239" s="41"/>
      <c r="G239" s="41"/>
      <c r="H239" s="42"/>
      <c r="I239" s="42"/>
      <c r="J239" s="43"/>
    </row>
    <row r="240" spans="1:10" ht="15.75">
      <c r="A240" s="41"/>
      <c r="B240" s="41"/>
      <c r="C240" s="41"/>
      <c r="D240" s="41"/>
      <c r="E240" s="41"/>
      <c r="F240" s="41"/>
      <c r="G240" s="41"/>
      <c r="H240" s="42"/>
      <c r="I240" s="42"/>
      <c r="J240" s="43"/>
    </row>
    <row r="241" spans="1:10" ht="15.75">
      <c r="A241" s="41"/>
      <c r="B241" s="41"/>
      <c r="C241" s="41"/>
      <c r="D241" s="41"/>
      <c r="E241" s="41"/>
      <c r="F241" s="41"/>
      <c r="G241" s="41"/>
      <c r="H241" s="42"/>
      <c r="I241" s="42"/>
      <c r="J241" s="43"/>
    </row>
    <row r="242" spans="1:10" ht="15.75">
      <c r="A242" s="41"/>
      <c r="B242" s="41"/>
      <c r="C242" s="41"/>
      <c r="D242" s="41"/>
      <c r="E242" s="41"/>
      <c r="F242" s="41"/>
      <c r="G242" s="41"/>
      <c r="H242" s="42"/>
      <c r="I242" s="42"/>
      <c r="J242" s="43"/>
    </row>
    <row r="243" spans="1:10" ht="15.75">
      <c r="A243" s="41"/>
      <c r="B243" s="41"/>
      <c r="C243" s="41"/>
      <c r="D243" s="41"/>
      <c r="E243" s="41"/>
      <c r="F243" s="41"/>
      <c r="G243" s="41"/>
      <c r="H243" s="42"/>
      <c r="I243" s="42"/>
      <c r="J243" s="43"/>
    </row>
    <row r="244" spans="1:10" ht="15.75">
      <c r="A244" s="41"/>
      <c r="B244" s="41"/>
      <c r="C244" s="41"/>
      <c r="D244" s="41"/>
      <c r="E244" s="41"/>
      <c r="F244" s="41"/>
      <c r="G244" s="41"/>
      <c r="H244" s="42"/>
      <c r="I244" s="42"/>
      <c r="J244" s="43"/>
    </row>
    <row r="245" spans="1:10" ht="15.75">
      <c r="A245" s="41"/>
      <c r="B245" s="41"/>
      <c r="C245" s="41"/>
      <c r="D245" s="41"/>
      <c r="E245" s="41"/>
      <c r="F245" s="41"/>
      <c r="G245" s="41"/>
      <c r="H245" s="42"/>
      <c r="I245" s="42"/>
      <c r="J245" s="43"/>
    </row>
    <row r="246" spans="1:10" ht="15.75">
      <c r="A246" s="41"/>
      <c r="B246" s="41"/>
      <c r="C246" s="41"/>
      <c r="D246" s="41"/>
      <c r="E246" s="41"/>
      <c r="F246" s="41"/>
      <c r="G246" s="41"/>
      <c r="H246" s="42"/>
      <c r="I246" s="42"/>
      <c r="J246" s="43"/>
    </row>
    <row r="247" spans="1:10" ht="15.75">
      <c r="A247" s="41"/>
      <c r="B247" s="41"/>
      <c r="C247" s="41"/>
      <c r="D247" s="41"/>
      <c r="E247" s="41"/>
      <c r="F247" s="41"/>
      <c r="G247" s="41"/>
      <c r="H247" s="42"/>
      <c r="I247" s="42"/>
      <c r="J247" s="43"/>
    </row>
    <row r="248" spans="1:10" ht="15.75">
      <c r="A248" s="41"/>
      <c r="B248" s="41"/>
      <c r="C248" s="41"/>
      <c r="D248" s="41"/>
      <c r="E248" s="41"/>
      <c r="F248" s="41"/>
      <c r="G248" s="41"/>
      <c r="H248" s="42"/>
      <c r="I248" s="42"/>
      <c r="J248" s="43"/>
    </row>
    <row r="249" spans="1:10" ht="15.75">
      <c r="A249" s="41"/>
      <c r="B249" s="41"/>
      <c r="C249" s="41"/>
      <c r="D249" s="41"/>
      <c r="E249" s="41"/>
      <c r="F249" s="41"/>
      <c r="G249" s="41"/>
      <c r="H249" s="42"/>
      <c r="I249" s="42"/>
      <c r="J249" s="43"/>
    </row>
    <row r="250" spans="1:10" ht="15.75">
      <c r="A250" s="41"/>
      <c r="B250" s="41"/>
      <c r="C250" s="41"/>
      <c r="D250" s="41"/>
      <c r="E250" s="41"/>
      <c r="F250" s="41"/>
      <c r="G250" s="41"/>
      <c r="H250" s="42"/>
      <c r="I250" s="42"/>
      <c r="J250" s="43"/>
    </row>
    <row r="251" spans="1:10" ht="15.75">
      <c r="A251" s="41"/>
      <c r="B251" s="41"/>
      <c r="C251" s="41"/>
      <c r="D251" s="41"/>
      <c r="E251" s="41"/>
      <c r="F251" s="41"/>
      <c r="G251" s="41"/>
      <c r="H251" s="42"/>
      <c r="I251" s="42"/>
      <c r="J251" s="43"/>
    </row>
    <row r="252" spans="1:10" ht="15.75">
      <c r="A252" s="41"/>
      <c r="B252" s="41"/>
      <c r="C252" s="41"/>
      <c r="D252" s="41"/>
      <c r="E252" s="41"/>
      <c r="F252" s="41"/>
      <c r="G252" s="41"/>
      <c r="H252" s="42"/>
      <c r="I252" s="42"/>
      <c r="J252" s="43"/>
    </row>
    <row r="253" spans="1:10" ht="15.75">
      <c r="A253" s="41"/>
      <c r="B253" s="41"/>
      <c r="C253" s="41"/>
      <c r="D253" s="41"/>
      <c r="E253" s="41"/>
      <c r="F253" s="41"/>
      <c r="G253" s="41"/>
      <c r="H253" s="42"/>
      <c r="I253" s="42"/>
      <c r="J253" s="43"/>
    </row>
    <row r="254" spans="1:10" ht="15.75">
      <c r="A254" s="41"/>
      <c r="B254" s="41"/>
      <c r="C254" s="41"/>
      <c r="D254" s="41"/>
      <c r="E254" s="41"/>
      <c r="F254" s="41"/>
      <c r="G254" s="41"/>
      <c r="H254" s="42"/>
      <c r="I254" s="42"/>
      <c r="J254" s="43"/>
    </row>
    <row r="255" spans="1:10" ht="15.75">
      <c r="A255" s="41"/>
      <c r="B255" s="41"/>
      <c r="C255" s="41"/>
      <c r="D255" s="41"/>
      <c r="E255" s="41"/>
      <c r="F255" s="41"/>
      <c r="G255" s="41"/>
      <c r="H255" s="42"/>
      <c r="I255" s="42"/>
      <c r="J255" s="43"/>
    </row>
    <row r="256" spans="1:10" ht="15.75">
      <c r="A256" s="41"/>
      <c r="B256" s="41"/>
      <c r="C256" s="41"/>
      <c r="D256" s="41"/>
      <c r="E256" s="41"/>
      <c r="F256" s="41"/>
      <c r="G256" s="41"/>
      <c r="H256" s="42"/>
      <c r="I256" s="42"/>
      <c r="J256" s="43"/>
    </row>
    <row r="257" spans="1:10" ht="15.75">
      <c r="A257" s="41"/>
      <c r="B257" s="41"/>
      <c r="C257" s="41"/>
      <c r="D257" s="41"/>
      <c r="E257" s="41"/>
      <c r="F257" s="41"/>
      <c r="G257" s="41"/>
      <c r="H257" s="42"/>
      <c r="I257" s="42"/>
      <c r="J257" s="43"/>
    </row>
    <row r="258" spans="1:10" ht="15.75">
      <c r="A258" s="41"/>
      <c r="B258" s="41"/>
      <c r="C258" s="41"/>
      <c r="D258" s="41"/>
      <c r="E258" s="41"/>
      <c r="F258" s="41"/>
      <c r="G258" s="41"/>
      <c r="H258" s="42"/>
      <c r="I258" s="42"/>
      <c r="J258" s="43"/>
    </row>
    <row r="259" spans="1:10" ht="15.75">
      <c r="A259" s="41"/>
      <c r="B259" s="41"/>
      <c r="C259" s="41"/>
      <c r="D259" s="41"/>
      <c r="E259" s="41"/>
      <c r="F259" s="41"/>
      <c r="G259" s="41"/>
      <c r="H259" s="42"/>
      <c r="I259" s="42"/>
      <c r="J259" s="43"/>
    </row>
    <row r="260" spans="1:10" ht="15.75">
      <c r="A260" s="41"/>
      <c r="B260" s="41"/>
      <c r="C260" s="41"/>
      <c r="D260" s="41"/>
      <c r="E260" s="41"/>
      <c r="F260" s="41"/>
      <c r="G260" s="41"/>
      <c r="H260" s="42"/>
      <c r="I260" s="42"/>
      <c r="J260" s="43"/>
    </row>
    <row r="261" spans="1:10" ht="15.75">
      <c r="A261" s="41"/>
      <c r="B261" s="41"/>
      <c r="C261" s="41"/>
      <c r="D261" s="41"/>
      <c r="E261" s="41"/>
      <c r="F261" s="41"/>
      <c r="G261" s="41"/>
      <c r="H261" s="42"/>
      <c r="I261" s="42"/>
      <c r="J261" s="43"/>
    </row>
    <row r="262" spans="1:10" ht="15.75">
      <c r="A262" s="41"/>
      <c r="B262" s="41"/>
      <c r="C262" s="41"/>
      <c r="D262" s="41"/>
      <c r="E262" s="41"/>
      <c r="F262" s="41"/>
      <c r="G262" s="41"/>
      <c r="H262" s="42"/>
      <c r="I262" s="42"/>
      <c r="J262" s="43"/>
    </row>
    <row r="263" spans="1:10" ht="15.75">
      <c r="A263" s="41"/>
      <c r="B263" s="41"/>
      <c r="C263" s="41"/>
      <c r="D263" s="41"/>
      <c r="E263" s="41"/>
      <c r="F263" s="41"/>
      <c r="G263" s="41"/>
      <c r="H263" s="42"/>
      <c r="I263" s="42"/>
      <c r="J263" s="43"/>
    </row>
    <row r="264" spans="1:10" ht="15.75">
      <c r="A264" s="41"/>
      <c r="B264" s="41"/>
      <c r="C264" s="41"/>
      <c r="D264" s="41"/>
      <c r="E264" s="41"/>
      <c r="F264" s="41"/>
      <c r="G264" s="41"/>
      <c r="H264" s="42"/>
      <c r="I264" s="42"/>
      <c r="J264" s="43"/>
    </row>
    <row r="265" spans="1:10" ht="15.75">
      <c r="A265" s="41"/>
      <c r="B265" s="41"/>
      <c r="C265" s="41"/>
      <c r="D265" s="41"/>
      <c r="E265" s="41"/>
      <c r="F265" s="41"/>
      <c r="G265" s="41"/>
      <c r="H265" s="42"/>
      <c r="I265" s="42"/>
      <c r="J265" s="43"/>
    </row>
    <row r="266" spans="1:10" ht="15.75">
      <c r="A266" s="41"/>
      <c r="B266" s="41"/>
      <c r="C266" s="41"/>
      <c r="D266" s="41"/>
      <c r="E266" s="41"/>
      <c r="F266" s="41"/>
      <c r="G266" s="41"/>
      <c r="H266" s="42"/>
      <c r="I266" s="42"/>
      <c r="J266" s="43"/>
    </row>
    <row r="267" spans="1:10" ht="15.75">
      <c r="A267" s="41"/>
      <c r="B267" s="41"/>
      <c r="C267" s="41"/>
      <c r="D267" s="41"/>
      <c r="E267" s="41"/>
      <c r="F267" s="41"/>
      <c r="G267" s="41"/>
      <c r="H267" s="42"/>
      <c r="I267" s="42"/>
      <c r="J267" s="43"/>
    </row>
    <row r="268" spans="1:10" ht="15.75">
      <c r="A268" s="41"/>
      <c r="B268" s="41"/>
      <c r="C268" s="41"/>
      <c r="D268" s="41"/>
      <c r="E268" s="41"/>
      <c r="F268" s="41"/>
      <c r="G268" s="41"/>
      <c r="H268" s="42"/>
      <c r="I268" s="42"/>
      <c r="J268" s="43"/>
    </row>
    <row r="269" spans="1:10" ht="15.75">
      <c r="A269" s="41"/>
      <c r="B269" s="41"/>
      <c r="C269" s="41"/>
      <c r="D269" s="41"/>
      <c r="E269" s="41"/>
      <c r="F269" s="41"/>
      <c r="G269" s="41"/>
      <c r="H269" s="42"/>
      <c r="I269" s="42"/>
      <c r="J269" s="43"/>
    </row>
    <row r="270" spans="1:10" ht="15.75">
      <c r="A270" s="44"/>
      <c r="B270" s="44"/>
      <c r="C270" s="44"/>
      <c r="D270" s="44"/>
      <c r="E270" s="44"/>
      <c r="F270" s="44"/>
      <c r="G270" s="44"/>
      <c r="H270" s="42"/>
      <c r="I270" s="42"/>
      <c r="J270" s="43"/>
    </row>
    <row r="271" spans="1:10" ht="15.75">
      <c r="A271" s="44"/>
      <c r="B271" s="44"/>
      <c r="C271" s="44"/>
      <c r="D271" s="44"/>
      <c r="E271" s="44"/>
      <c r="F271" s="44"/>
      <c r="G271" s="44"/>
      <c r="H271" s="42"/>
      <c r="I271" s="42"/>
      <c r="J271" s="43"/>
    </row>
    <row r="272" spans="1:10" ht="15.75">
      <c r="A272" s="44"/>
      <c r="B272" s="44"/>
      <c r="C272" s="44"/>
      <c r="D272" s="44"/>
      <c r="E272" s="44"/>
      <c r="F272" s="44"/>
      <c r="G272" s="44"/>
      <c r="H272" s="42"/>
      <c r="I272" s="42"/>
      <c r="J272" s="43"/>
    </row>
    <row r="273" spans="1:10" ht="15.75">
      <c r="A273" s="44"/>
      <c r="B273" s="44"/>
      <c r="C273" s="44"/>
      <c r="D273" s="44"/>
      <c r="E273" s="44"/>
      <c r="F273" s="44"/>
      <c r="G273" s="44"/>
      <c r="H273" s="42"/>
      <c r="I273" s="42"/>
      <c r="J273" s="43"/>
    </row>
    <row r="274" spans="1:10" ht="15.75">
      <c r="A274" s="44"/>
      <c r="B274" s="44"/>
      <c r="C274" s="44"/>
      <c r="D274" s="44"/>
      <c r="E274" s="44"/>
      <c r="F274" s="44"/>
      <c r="G274" s="44"/>
      <c r="H274" s="42"/>
      <c r="I274" s="42"/>
      <c r="J274" s="43"/>
    </row>
    <row r="275" spans="1:10" ht="15.75">
      <c r="A275" s="44"/>
      <c r="B275" s="44"/>
      <c r="C275" s="44"/>
      <c r="D275" s="44"/>
      <c r="E275" s="44"/>
      <c r="F275" s="44"/>
      <c r="G275" s="44"/>
      <c r="H275" s="42"/>
      <c r="I275" s="42"/>
      <c r="J275" s="43"/>
    </row>
    <row r="276" spans="1:10" ht="15.75">
      <c r="A276" s="44"/>
      <c r="B276" s="44"/>
      <c r="C276" s="44"/>
      <c r="D276" s="44"/>
      <c r="E276" s="44"/>
      <c r="F276" s="44"/>
      <c r="G276" s="44"/>
      <c r="H276" s="42"/>
      <c r="I276" s="42"/>
      <c r="J276" s="43"/>
    </row>
    <row r="277" spans="1:10" ht="15.75">
      <c r="A277" s="44"/>
      <c r="B277" s="44"/>
      <c r="C277" s="44"/>
      <c r="D277" s="44"/>
      <c r="E277" s="44"/>
      <c r="F277" s="44"/>
      <c r="G277" s="44"/>
      <c r="H277" s="42"/>
      <c r="I277" s="42"/>
      <c r="J277" s="43"/>
    </row>
    <row r="278" spans="1:10" ht="15.75">
      <c r="A278" s="44"/>
      <c r="B278" s="44"/>
      <c r="C278" s="44"/>
      <c r="D278" s="44"/>
      <c r="E278" s="44"/>
      <c r="F278" s="44"/>
      <c r="G278" s="44"/>
      <c r="H278" s="42"/>
      <c r="I278" s="42"/>
      <c r="J278" s="43"/>
    </row>
    <row r="279" spans="1:10" ht="15.75">
      <c r="A279" s="44"/>
      <c r="B279" s="44"/>
      <c r="C279" s="44"/>
      <c r="D279" s="44"/>
      <c r="E279" s="44"/>
      <c r="F279" s="44"/>
      <c r="G279" s="44"/>
      <c r="H279" s="42"/>
      <c r="I279" s="42"/>
      <c r="J279" s="43"/>
    </row>
    <row r="280" spans="1:10" ht="15.75">
      <c r="A280" s="44"/>
      <c r="B280" s="44"/>
      <c r="C280" s="44"/>
      <c r="D280" s="44"/>
      <c r="E280" s="44"/>
      <c r="F280" s="44"/>
      <c r="G280" s="44"/>
      <c r="H280" s="42"/>
      <c r="I280" s="42"/>
      <c r="J280" s="43"/>
    </row>
    <row r="281" spans="1:10" ht="15.75">
      <c r="A281" s="44"/>
      <c r="B281" s="44"/>
      <c r="C281" s="44"/>
      <c r="D281" s="44"/>
      <c r="E281" s="44"/>
      <c r="F281" s="44"/>
      <c r="G281" s="44"/>
      <c r="H281" s="42"/>
      <c r="I281" s="42"/>
      <c r="J281" s="43"/>
    </row>
    <row r="282" spans="1:10" ht="15.75">
      <c r="A282" s="44"/>
      <c r="B282" s="44"/>
      <c r="C282" s="44"/>
      <c r="D282" s="44"/>
      <c r="E282" s="44"/>
      <c r="F282" s="44"/>
      <c r="G282" s="44"/>
      <c r="H282" s="42"/>
      <c r="I282" s="42"/>
      <c r="J282" s="42"/>
    </row>
    <row r="283" spans="1:10" ht="15.75">
      <c r="A283" s="44"/>
      <c r="B283" s="44"/>
      <c r="C283" s="44"/>
      <c r="D283" s="44"/>
      <c r="E283" s="44"/>
      <c r="F283" s="44"/>
      <c r="G283" s="44"/>
      <c r="H283" s="42"/>
      <c r="I283" s="42"/>
      <c r="J283" s="42"/>
    </row>
    <row r="284" spans="1:10" ht="15.75">
      <c r="A284" s="44"/>
      <c r="B284" s="44"/>
      <c r="C284" s="44"/>
      <c r="D284" s="44"/>
      <c r="E284" s="44"/>
      <c r="F284" s="44"/>
      <c r="G284" s="44"/>
      <c r="H284" s="42"/>
      <c r="I284" s="42"/>
      <c r="J284" s="42"/>
    </row>
    <row r="285" spans="1:10" ht="15.75">
      <c r="A285" s="44"/>
      <c r="B285" s="44"/>
      <c r="C285" s="44"/>
      <c r="D285" s="44"/>
      <c r="E285" s="44"/>
      <c r="F285" s="44"/>
      <c r="G285" s="44"/>
      <c r="H285" s="42"/>
      <c r="I285" s="42"/>
      <c r="J285" s="42"/>
    </row>
    <row r="286" spans="1:10" ht="15.75">
      <c r="A286" s="44"/>
      <c r="B286" s="44"/>
      <c r="C286" s="44"/>
      <c r="D286" s="44"/>
      <c r="E286" s="44"/>
      <c r="F286" s="44"/>
      <c r="G286" s="44"/>
      <c r="H286" s="42"/>
      <c r="I286" s="42"/>
      <c r="J286" s="42"/>
    </row>
    <row r="287" spans="1:10" ht="15.75">
      <c r="A287" s="44"/>
      <c r="B287" s="44"/>
      <c r="C287" s="44"/>
      <c r="D287" s="44"/>
      <c r="E287" s="44"/>
      <c r="F287" s="44"/>
      <c r="G287" s="44"/>
      <c r="H287" s="42"/>
      <c r="I287" s="42"/>
      <c r="J287" s="42"/>
    </row>
    <row r="288" spans="1:10" ht="15.75">
      <c r="A288" s="44"/>
      <c r="B288" s="44"/>
      <c r="C288" s="44"/>
      <c r="D288" s="44"/>
      <c r="E288" s="44"/>
      <c r="F288" s="44"/>
      <c r="G288" s="44"/>
      <c r="H288" s="42"/>
      <c r="I288" s="42"/>
      <c r="J288" s="42"/>
    </row>
    <row r="289" spans="1:10" ht="15.75">
      <c r="A289" s="44"/>
      <c r="B289" s="44"/>
      <c r="C289" s="44"/>
      <c r="D289" s="44"/>
      <c r="E289" s="44"/>
      <c r="F289" s="44"/>
      <c r="G289" s="44"/>
      <c r="H289" s="42"/>
      <c r="I289" s="42"/>
      <c r="J289" s="42"/>
    </row>
    <row r="290" spans="1:10" ht="15.75">
      <c r="A290" s="44"/>
      <c r="B290" s="44"/>
      <c r="C290" s="44"/>
      <c r="D290" s="44"/>
      <c r="E290" s="44"/>
      <c r="F290" s="44"/>
      <c r="G290" s="44"/>
      <c r="H290" s="42"/>
      <c r="I290" s="42"/>
      <c r="J290" s="42"/>
    </row>
    <row r="291" spans="1:10" ht="15.75">
      <c r="A291" s="44"/>
      <c r="B291" s="44"/>
      <c r="C291" s="44"/>
      <c r="D291" s="44"/>
      <c r="E291" s="44"/>
      <c r="F291" s="44"/>
      <c r="G291" s="44"/>
      <c r="H291" s="42"/>
      <c r="I291" s="42"/>
      <c r="J291" s="42"/>
    </row>
    <row r="292" spans="1:10" ht="15.75">
      <c r="A292" s="44"/>
      <c r="B292" s="44"/>
      <c r="C292" s="44"/>
      <c r="D292" s="44"/>
      <c r="E292" s="44"/>
      <c r="F292" s="44"/>
      <c r="G292" s="44"/>
      <c r="H292" s="42"/>
      <c r="I292" s="42"/>
      <c r="J292" s="42"/>
    </row>
    <row r="293" spans="1:10" ht="15.75">
      <c r="A293" s="44"/>
      <c r="B293" s="44"/>
      <c r="C293" s="44"/>
      <c r="D293" s="44"/>
      <c r="E293" s="44"/>
      <c r="F293" s="44"/>
      <c r="G293" s="44"/>
      <c r="H293" s="42"/>
      <c r="I293" s="42"/>
      <c r="J293" s="42"/>
    </row>
    <row r="294" spans="1:10" ht="15.75">
      <c r="A294" s="44"/>
      <c r="B294" s="44"/>
      <c r="C294" s="44"/>
      <c r="D294" s="44"/>
      <c r="E294" s="44"/>
      <c r="F294" s="44"/>
      <c r="G294" s="44"/>
      <c r="H294" s="45"/>
      <c r="I294" s="45"/>
      <c r="J294" s="45"/>
    </row>
    <row r="295" spans="1:10" ht="15.75">
      <c r="A295" s="44"/>
      <c r="B295" s="44"/>
      <c r="C295" s="44"/>
      <c r="D295" s="44"/>
      <c r="E295" s="44"/>
      <c r="F295" s="44"/>
      <c r="G295" s="44"/>
      <c r="H295" s="45"/>
      <c r="I295" s="45"/>
      <c r="J295" s="45"/>
    </row>
    <row r="296" spans="1:10" ht="15.75">
      <c r="A296" s="44"/>
      <c r="B296" s="44"/>
      <c r="C296" s="44"/>
      <c r="D296" s="44"/>
      <c r="E296" s="44"/>
      <c r="F296" s="44"/>
      <c r="G296" s="44"/>
      <c r="H296" s="45"/>
      <c r="I296" s="45"/>
      <c r="J296" s="45"/>
    </row>
    <row r="297" spans="1:10" ht="15.75">
      <c r="A297" s="44"/>
      <c r="B297" s="44"/>
      <c r="C297" s="44"/>
      <c r="D297" s="44"/>
      <c r="E297" s="44"/>
      <c r="F297" s="44"/>
      <c r="G297" s="44"/>
      <c r="H297" s="45"/>
      <c r="I297" s="45"/>
      <c r="J297" s="45"/>
    </row>
    <row r="298" spans="1:10" ht="15.75">
      <c r="A298" s="44"/>
      <c r="B298" s="44"/>
      <c r="C298" s="44"/>
      <c r="D298" s="44"/>
      <c r="E298" s="44"/>
      <c r="F298" s="44"/>
      <c r="G298" s="44"/>
      <c r="H298" s="45"/>
      <c r="I298" s="45"/>
      <c r="J298" s="45"/>
    </row>
    <row r="299" spans="1:10" ht="15.75">
      <c r="A299" s="44"/>
      <c r="B299" s="44"/>
      <c r="C299" s="44"/>
      <c r="D299" s="44"/>
      <c r="E299" s="44"/>
      <c r="F299" s="44"/>
      <c r="G299" s="44"/>
      <c r="H299" s="45"/>
      <c r="I299" s="45"/>
      <c r="J299" s="45"/>
    </row>
    <row r="300" spans="1:10" ht="15.75">
      <c r="A300" s="44"/>
      <c r="B300" s="44"/>
      <c r="C300" s="44"/>
      <c r="D300" s="44"/>
      <c r="E300" s="44"/>
      <c r="F300" s="44"/>
      <c r="G300" s="44"/>
      <c r="H300" s="45"/>
      <c r="I300" s="45"/>
      <c r="J300" s="45"/>
    </row>
    <row r="301" spans="1:10" ht="15.75">
      <c r="A301" s="44"/>
      <c r="B301" s="44"/>
      <c r="C301" s="44"/>
      <c r="D301" s="44"/>
      <c r="E301" s="44"/>
      <c r="F301" s="44"/>
      <c r="G301" s="44"/>
      <c r="H301" s="45"/>
      <c r="I301" s="45"/>
      <c r="J301" s="45"/>
    </row>
    <row r="302" spans="1:10" ht="15.75">
      <c r="A302" s="44"/>
      <c r="B302" s="44"/>
      <c r="C302" s="44"/>
      <c r="D302" s="44"/>
      <c r="E302" s="44"/>
      <c r="F302" s="44"/>
      <c r="G302" s="44"/>
      <c r="H302" s="45"/>
      <c r="I302" s="45"/>
      <c r="J302" s="45"/>
    </row>
    <row r="303" spans="1:10" ht="15.75">
      <c r="A303" s="44"/>
      <c r="B303" s="44"/>
      <c r="C303" s="44"/>
      <c r="D303" s="44"/>
      <c r="E303" s="44"/>
      <c r="F303" s="44"/>
      <c r="G303" s="44"/>
      <c r="H303" s="45"/>
      <c r="I303" s="45"/>
      <c r="J303" s="45"/>
    </row>
    <row r="304" spans="1:10" ht="15.75">
      <c r="A304" s="44"/>
      <c r="B304" s="44"/>
      <c r="C304" s="44"/>
      <c r="D304" s="44"/>
      <c r="E304" s="44"/>
      <c r="F304" s="44"/>
      <c r="G304" s="44"/>
      <c r="H304" s="45"/>
      <c r="I304" s="45"/>
      <c r="J304" s="45"/>
    </row>
    <row r="305" spans="1:10" ht="15.75">
      <c r="A305" s="44"/>
      <c r="B305" s="44"/>
      <c r="C305" s="44"/>
      <c r="D305" s="44"/>
      <c r="E305" s="44"/>
      <c r="F305" s="44"/>
      <c r="G305" s="44"/>
      <c r="H305" s="45"/>
      <c r="I305" s="45"/>
      <c r="J305" s="45"/>
    </row>
    <row r="306" spans="1:10" ht="15.75">
      <c r="A306" s="44"/>
      <c r="B306" s="44"/>
      <c r="C306" s="44"/>
      <c r="D306" s="44"/>
      <c r="E306" s="44"/>
      <c r="F306" s="44"/>
      <c r="G306" s="44"/>
      <c r="H306" s="45"/>
      <c r="I306" s="45"/>
      <c r="J306" s="45"/>
    </row>
    <row r="307" spans="1:10" ht="15.75">
      <c r="A307" s="44"/>
      <c r="B307" s="44"/>
      <c r="C307" s="44"/>
      <c r="D307" s="44"/>
      <c r="E307" s="44"/>
      <c r="F307" s="44"/>
      <c r="G307" s="44"/>
      <c r="H307" s="45"/>
      <c r="I307" s="45"/>
      <c r="J307" s="45"/>
    </row>
    <row r="308" spans="1:10" ht="15.75">
      <c r="A308" s="44"/>
      <c r="B308" s="44"/>
      <c r="C308" s="44"/>
      <c r="D308" s="44"/>
      <c r="E308" s="44"/>
      <c r="F308" s="44"/>
      <c r="G308" s="44"/>
      <c r="H308" s="45"/>
      <c r="I308" s="45"/>
      <c r="J308" s="45"/>
    </row>
    <row r="309" spans="1:10" ht="15.75">
      <c r="A309" s="44"/>
      <c r="B309" s="44"/>
      <c r="C309" s="44"/>
      <c r="D309" s="44"/>
      <c r="E309" s="44"/>
      <c r="F309" s="44"/>
      <c r="G309" s="44"/>
      <c r="H309" s="45"/>
      <c r="I309" s="45"/>
      <c r="J309" s="45"/>
    </row>
    <row r="310" spans="1:10" ht="15.75">
      <c r="A310" s="44"/>
      <c r="B310" s="44"/>
      <c r="C310" s="44"/>
      <c r="D310" s="44"/>
      <c r="E310" s="44"/>
      <c r="F310" s="44"/>
      <c r="G310" s="44"/>
      <c r="H310" s="45"/>
      <c r="I310" s="45"/>
      <c r="J310" s="45"/>
    </row>
    <row r="311" spans="1:10" ht="15.75">
      <c r="A311" s="44"/>
      <c r="B311" s="44"/>
      <c r="C311" s="44"/>
      <c r="D311" s="44"/>
      <c r="E311" s="44"/>
      <c r="F311" s="44"/>
      <c r="G311" s="44"/>
      <c r="H311" s="45"/>
      <c r="I311" s="45"/>
      <c r="J311" s="45"/>
    </row>
    <row r="312" spans="1:10" ht="15.75">
      <c r="A312" s="44"/>
      <c r="B312" s="44"/>
      <c r="C312" s="44"/>
      <c r="D312" s="44"/>
      <c r="E312" s="44"/>
      <c r="F312" s="44"/>
      <c r="G312" s="44"/>
      <c r="H312" s="45"/>
      <c r="I312" s="45"/>
      <c r="J312" s="45"/>
    </row>
    <row r="313" spans="1:10" ht="15.75">
      <c r="A313" s="44"/>
      <c r="B313" s="44"/>
      <c r="C313" s="44"/>
      <c r="D313" s="44"/>
      <c r="E313" s="44"/>
      <c r="F313" s="44"/>
      <c r="G313" s="44"/>
      <c r="H313" s="45"/>
      <c r="I313" s="45"/>
      <c r="J313" s="45"/>
    </row>
    <row r="314" spans="1:10" ht="15.75">
      <c r="A314" s="44"/>
      <c r="B314" s="44"/>
      <c r="C314" s="44"/>
      <c r="D314" s="44"/>
      <c r="E314" s="44"/>
      <c r="F314" s="44"/>
      <c r="G314" s="44"/>
      <c r="H314" s="45"/>
      <c r="I314" s="45"/>
      <c r="J314" s="45"/>
    </row>
    <row r="315" spans="1:10" ht="15.75">
      <c r="A315" s="44"/>
      <c r="B315" s="44"/>
      <c r="C315" s="44"/>
      <c r="D315" s="44"/>
      <c r="E315" s="44"/>
      <c r="F315" s="44"/>
      <c r="G315" s="44"/>
      <c r="H315" s="45"/>
      <c r="I315" s="45"/>
      <c r="J315" s="45"/>
    </row>
    <row r="316" spans="1:10" ht="15.75">
      <c r="A316" s="44"/>
      <c r="B316" s="44"/>
      <c r="C316" s="44"/>
      <c r="D316" s="44"/>
      <c r="E316" s="44"/>
      <c r="F316" s="44"/>
      <c r="G316" s="44"/>
      <c r="H316" s="45"/>
      <c r="I316" s="45"/>
      <c r="J316" s="45"/>
    </row>
    <row r="317" spans="1:10" ht="15.75">
      <c r="A317" s="44"/>
      <c r="B317" s="44"/>
      <c r="C317" s="44"/>
      <c r="D317" s="44"/>
      <c r="E317" s="44"/>
      <c r="F317" s="44"/>
      <c r="G317" s="44"/>
      <c r="H317" s="45"/>
      <c r="I317" s="45"/>
      <c r="J317" s="45"/>
    </row>
    <row r="318" spans="1:10" ht="15.75">
      <c r="A318" s="44"/>
      <c r="B318" s="44"/>
      <c r="C318" s="44"/>
      <c r="D318" s="44"/>
      <c r="E318" s="44"/>
      <c r="F318" s="44"/>
      <c r="G318" s="44"/>
      <c r="H318" s="45"/>
      <c r="I318" s="45"/>
      <c r="J318" s="45"/>
    </row>
    <row r="319" spans="1:10" ht="15.75">
      <c r="A319" s="44"/>
      <c r="B319" s="44"/>
      <c r="C319" s="44"/>
      <c r="D319" s="44"/>
      <c r="E319" s="44"/>
      <c r="F319" s="44"/>
      <c r="G319" s="44"/>
      <c r="H319" s="45"/>
      <c r="I319" s="45"/>
      <c r="J319" s="45"/>
    </row>
    <row r="320" spans="1:10" ht="15.75">
      <c r="A320" s="44"/>
      <c r="B320" s="44"/>
      <c r="C320" s="44"/>
      <c r="D320" s="44"/>
      <c r="E320" s="44"/>
      <c r="F320" s="44"/>
      <c r="G320" s="44"/>
      <c r="H320" s="45"/>
      <c r="I320" s="45"/>
      <c r="J320" s="45"/>
    </row>
    <row r="321" spans="1:10" ht="15.75">
      <c r="A321" s="44"/>
      <c r="B321" s="44"/>
      <c r="C321" s="44"/>
      <c r="D321" s="44"/>
      <c r="E321" s="44"/>
      <c r="F321" s="44"/>
      <c r="G321" s="44"/>
      <c r="H321" s="45"/>
      <c r="I321" s="45"/>
      <c r="J321" s="45"/>
    </row>
    <row r="322" spans="1:10" ht="15.75">
      <c r="A322" s="44"/>
      <c r="B322" s="44"/>
      <c r="C322" s="44"/>
      <c r="D322" s="44"/>
      <c r="E322" s="44"/>
      <c r="F322" s="44"/>
      <c r="G322" s="44"/>
      <c r="H322" s="45"/>
      <c r="I322" s="45"/>
      <c r="J322" s="45"/>
    </row>
    <row r="323" spans="1:10" ht="15.75">
      <c r="A323" s="44"/>
      <c r="B323" s="44"/>
      <c r="C323" s="44"/>
      <c r="D323" s="44"/>
      <c r="E323" s="44"/>
      <c r="F323" s="44"/>
      <c r="G323" s="44"/>
      <c r="H323" s="45"/>
      <c r="I323" s="45"/>
      <c r="J323" s="45"/>
    </row>
    <row r="324" spans="1:10" ht="15.75">
      <c r="A324" s="44"/>
      <c r="B324" s="44"/>
      <c r="C324" s="44"/>
      <c r="D324" s="44"/>
      <c r="E324" s="44"/>
      <c r="F324" s="44"/>
      <c r="G324" s="44"/>
      <c r="H324" s="45"/>
      <c r="I324" s="45"/>
      <c r="J324" s="45"/>
    </row>
    <row r="325" spans="1:10" ht="15.75">
      <c r="A325" s="44"/>
      <c r="B325" s="44"/>
      <c r="C325" s="44"/>
      <c r="D325" s="44"/>
      <c r="E325" s="44"/>
      <c r="F325" s="44"/>
      <c r="G325" s="44"/>
      <c r="H325" s="45"/>
      <c r="I325" s="45"/>
      <c r="J325" s="45"/>
    </row>
    <row r="326" spans="1:10" ht="15.75">
      <c r="A326" s="44"/>
      <c r="B326" s="44"/>
      <c r="C326" s="44"/>
      <c r="D326" s="44"/>
      <c r="E326" s="44"/>
      <c r="F326" s="44"/>
      <c r="G326" s="44"/>
      <c r="H326" s="45"/>
      <c r="I326" s="45"/>
      <c r="J326" s="45"/>
    </row>
    <row r="327" spans="1:10" ht="15.75">
      <c r="A327" s="44"/>
      <c r="B327" s="44"/>
      <c r="C327" s="44"/>
      <c r="D327" s="44"/>
      <c r="E327" s="44"/>
      <c r="F327" s="44"/>
      <c r="G327" s="44"/>
      <c r="H327" s="45"/>
      <c r="I327" s="45"/>
      <c r="J327" s="45"/>
    </row>
    <row r="328" spans="1:10" ht="15.75">
      <c r="A328" s="44"/>
      <c r="B328" s="44"/>
      <c r="C328" s="44"/>
      <c r="D328" s="44"/>
      <c r="E328" s="44"/>
      <c r="F328" s="44"/>
      <c r="G328" s="44"/>
      <c r="H328" s="45"/>
      <c r="I328" s="45"/>
      <c r="J328" s="45"/>
    </row>
    <row r="329" spans="1:10" ht="15.75">
      <c r="A329" s="44"/>
      <c r="B329" s="44"/>
      <c r="C329" s="44"/>
      <c r="D329" s="44"/>
      <c r="E329" s="44"/>
      <c r="F329" s="44"/>
      <c r="G329" s="44"/>
      <c r="H329" s="45"/>
      <c r="I329" s="45"/>
      <c r="J329" s="45"/>
    </row>
    <row r="330" spans="1:10" ht="15.75">
      <c r="A330" s="44"/>
      <c r="B330" s="44"/>
      <c r="C330" s="44"/>
      <c r="D330" s="44"/>
      <c r="E330" s="44"/>
      <c r="F330" s="44"/>
      <c r="G330" s="44"/>
      <c r="H330" s="45"/>
      <c r="I330" s="45"/>
      <c r="J330" s="45"/>
    </row>
    <row r="331" spans="1:10" ht="15.75">
      <c r="A331" s="44"/>
      <c r="B331" s="44"/>
      <c r="C331" s="44"/>
      <c r="D331" s="44"/>
      <c r="E331" s="44"/>
      <c r="F331" s="44"/>
      <c r="G331" s="44"/>
      <c r="H331" s="45"/>
      <c r="I331" s="45"/>
      <c r="J331" s="45"/>
    </row>
    <row r="332" spans="1:10" ht="15.75">
      <c r="A332" s="44"/>
      <c r="B332" s="44"/>
      <c r="C332" s="44"/>
      <c r="D332" s="44"/>
      <c r="E332" s="44"/>
      <c r="F332" s="44"/>
      <c r="G332" s="44"/>
      <c r="H332" s="45"/>
      <c r="I332" s="45"/>
      <c r="J332" s="45"/>
    </row>
    <row r="333" spans="1:10" ht="15.75">
      <c r="A333" s="44"/>
      <c r="B333" s="44"/>
      <c r="C333" s="44"/>
      <c r="D333" s="44"/>
      <c r="E333" s="44"/>
      <c r="F333" s="44"/>
      <c r="G333" s="44"/>
      <c r="H333" s="45"/>
      <c r="I333" s="45"/>
      <c r="J333" s="45"/>
    </row>
    <row r="334" spans="1:10" ht="15.75">
      <c r="A334" s="44"/>
      <c r="B334" s="44"/>
      <c r="C334" s="44"/>
      <c r="D334" s="44"/>
      <c r="E334" s="44"/>
      <c r="F334" s="44"/>
      <c r="G334" s="44"/>
      <c r="H334" s="45"/>
      <c r="I334" s="45"/>
      <c r="J334" s="45"/>
    </row>
    <row r="335" spans="1:10" ht="15.75">
      <c r="A335" s="44"/>
      <c r="B335" s="44"/>
      <c r="C335" s="44"/>
      <c r="D335" s="44"/>
      <c r="E335" s="44"/>
      <c r="F335" s="44"/>
      <c r="G335" s="44"/>
      <c r="H335" s="45"/>
      <c r="I335" s="45"/>
      <c r="J335" s="45"/>
    </row>
    <row r="336" spans="1:10" ht="15.75">
      <c r="A336" s="44"/>
      <c r="B336" s="44"/>
      <c r="C336" s="44"/>
      <c r="D336" s="44"/>
      <c r="E336" s="44"/>
      <c r="F336" s="44"/>
      <c r="G336" s="44"/>
      <c r="H336" s="45"/>
      <c r="I336" s="45"/>
      <c r="J336" s="45"/>
    </row>
    <row r="337" spans="1:10" ht="15.75">
      <c r="A337" s="44"/>
      <c r="B337" s="44"/>
      <c r="C337" s="44"/>
      <c r="D337" s="44"/>
      <c r="E337" s="44"/>
      <c r="F337" s="44"/>
      <c r="G337" s="44"/>
      <c r="H337" s="45"/>
      <c r="I337" s="45"/>
      <c r="J337" s="45"/>
    </row>
    <row r="338" spans="1:10" ht="15.75">
      <c r="A338" s="44"/>
      <c r="B338" s="44"/>
      <c r="C338" s="44"/>
      <c r="D338" s="44"/>
      <c r="E338" s="44"/>
      <c r="F338" s="44"/>
      <c r="G338" s="44"/>
      <c r="H338" s="45"/>
      <c r="I338" s="45"/>
      <c r="J338" s="45"/>
    </row>
    <row r="339" spans="1:10" ht="15.75">
      <c r="A339" s="44"/>
      <c r="B339" s="44"/>
      <c r="C339" s="44"/>
      <c r="D339" s="44"/>
      <c r="E339" s="44"/>
      <c r="F339" s="44"/>
      <c r="G339" s="44"/>
      <c r="H339" s="45"/>
      <c r="I339" s="45"/>
      <c r="J339" s="45"/>
    </row>
    <row r="340" spans="1:10" ht="15.75">
      <c r="A340" s="44"/>
      <c r="B340" s="44"/>
      <c r="C340" s="44"/>
      <c r="D340" s="44"/>
      <c r="E340" s="44"/>
      <c r="F340" s="44"/>
      <c r="G340" s="44"/>
      <c r="H340" s="45"/>
      <c r="I340" s="45"/>
      <c r="J340" s="45"/>
    </row>
    <row r="341" spans="1:10" ht="15.75">
      <c r="A341" s="44"/>
      <c r="B341" s="44"/>
      <c r="C341" s="44"/>
      <c r="D341" s="44"/>
      <c r="E341" s="44"/>
      <c r="F341" s="44"/>
      <c r="G341" s="44"/>
      <c r="H341" s="45"/>
      <c r="I341" s="45"/>
      <c r="J341" s="45"/>
    </row>
    <row r="342" spans="1:10" ht="15.75">
      <c r="A342" s="44"/>
      <c r="B342" s="44"/>
      <c r="C342" s="44"/>
      <c r="D342" s="44"/>
      <c r="E342" s="44"/>
      <c r="F342" s="44"/>
      <c r="G342" s="44"/>
      <c r="H342" s="45"/>
      <c r="I342" s="45"/>
      <c r="J342" s="45"/>
    </row>
    <row r="343" spans="1:10" ht="15.75">
      <c r="A343" s="44"/>
      <c r="B343" s="44"/>
      <c r="C343" s="44"/>
      <c r="D343" s="44"/>
      <c r="E343" s="44"/>
      <c r="F343" s="44"/>
      <c r="G343" s="44"/>
      <c r="H343" s="45"/>
      <c r="I343" s="45"/>
      <c r="J343" s="45"/>
    </row>
    <row r="344" spans="1:10" ht="15.75">
      <c r="A344" s="44"/>
      <c r="B344" s="44"/>
      <c r="C344" s="44"/>
      <c r="D344" s="44"/>
      <c r="E344" s="44"/>
      <c r="F344" s="44"/>
      <c r="G344" s="44"/>
      <c r="H344" s="45"/>
      <c r="I344" s="45"/>
      <c r="J344" s="45"/>
    </row>
    <row r="345" spans="1:10" ht="15.75">
      <c r="A345" s="44"/>
      <c r="B345" s="44"/>
      <c r="C345" s="44"/>
      <c r="D345" s="44"/>
      <c r="E345" s="44"/>
      <c r="F345" s="44"/>
      <c r="G345" s="44"/>
      <c r="H345" s="45"/>
      <c r="I345" s="45"/>
      <c r="J345" s="45"/>
    </row>
    <row r="346" spans="1:10" ht="15.75">
      <c r="A346" s="44"/>
      <c r="B346" s="44"/>
      <c r="C346" s="44"/>
      <c r="D346" s="44"/>
      <c r="E346" s="44"/>
      <c r="F346" s="44"/>
      <c r="G346" s="44"/>
      <c r="H346" s="45"/>
      <c r="I346" s="45"/>
      <c r="J346" s="45"/>
    </row>
    <row r="347" spans="1:10" ht="15.75">
      <c r="A347" s="44"/>
      <c r="B347" s="44"/>
      <c r="C347" s="44"/>
      <c r="D347" s="44"/>
      <c r="E347" s="44"/>
      <c r="F347" s="44"/>
      <c r="G347" s="44"/>
      <c r="H347" s="45"/>
      <c r="I347" s="45"/>
      <c r="J347" s="45"/>
    </row>
    <row r="348" spans="1:10" ht="15.75">
      <c r="A348" s="44"/>
      <c r="B348" s="44"/>
      <c r="C348" s="44"/>
      <c r="D348" s="44"/>
      <c r="E348" s="44"/>
      <c r="F348" s="44"/>
      <c r="G348" s="44"/>
      <c r="H348" s="45"/>
      <c r="I348" s="45"/>
      <c r="J348" s="45"/>
    </row>
    <row r="349" spans="1:10" ht="15.75">
      <c r="A349" s="44"/>
      <c r="B349" s="44"/>
      <c r="C349" s="44"/>
      <c r="D349" s="44"/>
      <c r="E349" s="44"/>
      <c r="F349" s="44"/>
      <c r="G349" s="44"/>
      <c r="H349" s="45"/>
      <c r="I349" s="45"/>
      <c r="J349" s="45"/>
    </row>
    <row r="350" spans="1:10" ht="15.75">
      <c r="A350" s="44"/>
      <c r="B350" s="44"/>
      <c r="C350" s="44"/>
      <c r="D350" s="44"/>
      <c r="E350" s="44"/>
      <c r="F350" s="44"/>
      <c r="G350" s="44"/>
      <c r="H350" s="45"/>
      <c r="I350" s="45"/>
      <c r="J350" s="45"/>
    </row>
    <row r="351" spans="1:10" ht="15.75">
      <c r="A351" s="44"/>
      <c r="B351" s="44"/>
      <c r="C351" s="44"/>
      <c r="D351" s="44"/>
      <c r="E351" s="44"/>
      <c r="F351" s="44"/>
      <c r="G351" s="44"/>
      <c r="H351" s="45"/>
      <c r="I351" s="45"/>
      <c r="J351" s="45"/>
    </row>
    <row r="352" spans="1:10" ht="15.75">
      <c r="A352" s="44"/>
      <c r="B352" s="44"/>
      <c r="C352" s="44"/>
      <c r="D352" s="44"/>
      <c r="E352" s="44"/>
      <c r="F352" s="44"/>
      <c r="G352" s="44"/>
      <c r="H352" s="45"/>
      <c r="I352" s="45"/>
      <c r="J352" s="45"/>
    </row>
    <row r="353" spans="1:10" ht="15.75">
      <c r="A353" s="44"/>
      <c r="B353" s="44"/>
      <c r="C353" s="44"/>
      <c r="D353" s="44"/>
      <c r="E353" s="44"/>
      <c r="F353" s="44"/>
      <c r="G353" s="44"/>
      <c r="H353" s="45"/>
      <c r="I353" s="45"/>
      <c r="J353" s="45"/>
    </row>
    <row r="354" spans="1:10" ht="15.75">
      <c r="A354" s="44"/>
      <c r="B354" s="44"/>
      <c r="C354" s="44"/>
      <c r="D354" s="44"/>
      <c r="E354" s="44"/>
      <c r="F354" s="44"/>
      <c r="G354" s="44"/>
      <c r="H354" s="45"/>
      <c r="I354" s="45"/>
      <c r="J354" s="45"/>
    </row>
    <row r="355" spans="1:10" ht="15.75">
      <c r="A355" s="44"/>
      <c r="B355" s="44"/>
      <c r="C355" s="44"/>
      <c r="D355" s="44"/>
      <c r="E355" s="44"/>
      <c r="F355" s="44"/>
      <c r="G355" s="44"/>
      <c r="H355" s="45"/>
      <c r="I355" s="45"/>
      <c r="J355" s="45"/>
    </row>
    <row r="356" spans="1:10" ht="15.75">
      <c r="A356" s="44"/>
      <c r="B356" s="44"/>
      <c r="C356" s="44"/>
      <c r="D356" s="44"/>
      <c r="E356" s="44"/>
      <c r="F356" s="44"/>
      <c r="G356" s="44"/>
      <c r="H356" s="45"/>
      <c r="I356" s="45"/>
      <c r="J356" s="45"/>
    </row>
  </sheetData>
  <sheetProtection password="EEF5" sheet="1"/>
  <mergeCells count="12">
    <mergeCell ref="A14:F14"/>
    <mergeCell ref="A15:F15"/>
    <mergeCell ref="A11:J11"/>
    <mergeCell ref="A12:J12"/>
    <mergeCell ref="G9:J9"/>
    <mergeCell ref="G6:J6"/>
    <mergeCell ref="G7:J7"/>
    <mergeCell ref="G8:J8"/>
    <mergeCell ref="G1:J1"/>
    <mergeCell ref="G2:J2"/>
    <mergeCell ref="G3:J3"/>
    <mergeCell ref="G4:J4"/>
  </mergeCells>
  <printOptions/>
  <pageMargins left="1.141732283464567" right="1.141732283464567" top="0.3937007874015748" bottom="0.3937007874015748" header="0.31496062992125984" footer="0.31496062992125984"/>
  <pageSetup fitToHeight="8" fitToWidth="1" horizontalDpi="600" verticalDpi="600" orientation="portrait" paperSize="9" scale="61" r:id="rId1"/>
  <rowBreaks count="4" manualBreakCount="4">
    <brk id="50" max="9" man="1"/>
    <brk id="84" max="9" man="1"/>
    <brk id="123" max="9" man="1"/>
    <brk id="20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Ковригина</cp:lastModifiedBy>
  <cp:lastPrinted>2013-11-21T16:12:11Z</cp:lastPrinted>
  <dcterms:created xsi:type="dcterms:W3CDTF">2006-05-15T07:22:37Z</dcterms:created>
  <dcterms:modified xsi:type="dcterms:W3CDTF">2013-11-21T16:13:00Z</dcterms:modified>
  <cp:category/>
  <cp:version/>
  <cp:contentType/>
  <cp:contentStatus/>
</cp:coreProperties>
</file>