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изм на 01.11.15" sheetId="1" r:id="rId1"/>
    <sheet name="изм.4 на 01.11.15" sheetId="2" r:id="rId2"/>
  </sheets>
  <definedNames>
    <definedName name="_xlnm.Print_Area" localSheetId="0">'прил.1изм на 01.11.15'!$A$2:$P$46</definedName>
  </definedNames>
  <calcPr fullCalcOnLoad="1"/>
</workbook>
</file>

<file path=xl/sharedStrings.xml><?xml version="1.0" encoding="utf-8"?>
<sst xmlns="http://schemas.openxmlformats.org/spreadsheetml/2006/main" count="124" uniqueCount="76">
  <si>
    <t>по переселению граждан из аварийного жилищного фонда</t>
  </si>
  <si>
    <t>№ п/п</t>
  </si>
  <si>
    <t>Адрес МКД</t>
  </si>
  <si>
    <t>Всего</t>
  </si>
  <si>
    <t>частная собственность</t>
  </si>
  <si>
    <t>чел.</t>
  </si>
  <si>
    <t>кв.м</t>
  </si>
  <si>
    <t>ед.</t>
  </si>
  <si>
    <t>руб.</t>
  </si>
  <si>
    <t>Реестр аварийных многоквартирных домов по способам переселения</t>
  </si>
  <si>
    <t>приобретение жилых помещений у лиц, не являющихся застройщиком</t>
  </si>
  <si>
    <t>выкуп жилых помещений у собственников</t>
  </si>
  <si>
    <t>удельная стоимость 1 кв. м</t>
  </si>
  <si>
    <t>площадь</t>
  </si>
  <si>
    <t>стоимость</t>
  </si>
  <si>
    <t>строительство МКД</t>
  </si>
  <si>
    <t>приобретение жилых помещений у застройщиков</t>
  </si>
  <si>
    <t>Расселенная площадь</t>
  </si>
  <si>
    <t>Количество расселенных помещений</t>
  </si>
  <si>
    <t>Количество переселенных жителей</t>
  </si>
  <si>
    <t>2013 г.</t>
  </si>
  <si>
    <t>2014 г.</t>
  </si>
  <si>
    <t>2015 г.</t>
  </si>
  <si>
    <t>2015 г .</t>
  </si>
  <si>
    <t>г. Емва, ул. Калинина, дом 19</t>
  </si>
  <si>
    <t>г. Емва, ул. Дорожная, дом 12</t>
  </si>
  <si>
    <t>г. Емва, ул. Дзержинского, дом 111</t>
  </si>
  <si>
    <t>пст. Тракт, ул. Лесная, дом 2</t>
  </si>
  <si>
    <t>г. Емва, ул. 60 лет Октября, дом 10</t>
  </si>
  <si>
    <t>г. Емва, ул. 30 лет Победы, дом 21</t>
  </si>
  <si>
    <t>г. Емва, пер. Песчаный, дом 1</t>
  </si>
  <si>
    <t>п. Мещура, ул. Коммунистическая, дом 15</t>
  </si>
  <si>
    <t>п. Мещура, ул. Коммунистическая, дом 29</t>
  </si>
  <si>
    <t>пгт. Синдор, ул. Дзержинского, дом 6</t>
  </si>
  <si>
    <t>пгт. Синдор, ул. Дзержинского, дом 8</t>
  </si>
  <si>
    <t>п. Вожаёль, ул. Юбилейная, дом 8</t>
  </si>
  <si>
    <t>п. Вожаёль, ул. Комарова, дом 26</t>
  </si>
  <si>
    <t>п. Чиньяворык, ул. Свердлова, дом 3</t>
  </si>
  <si>
    <t>п. Чиньяворык, ул. Свердлова, дом 4</t>
  </si>
  <si>
    <t>п. Чиньяворык, ул. Железнодорожная, дом 16</t>
  </si>
  <si>
    <t>п. Чиньяворык, ул. Железнодорожная, дом 6</t>
  </si>
  <si>
    <t>п.Чиньяворык, ул. Северная,дом 6</t>
  </si>
  <si>
    <t>Итого по I этапу программы:</t>
  </si>
  <si>
    <t>Итого по II этапу программы:</t>
  </si>
  <si>
    <t>Итого по III этапу программы:</t>
  </si>
  <si>
    <t>2016г.</t>
  </si>
  <si>
    <t>2017г.</t>
  </si>
  <si>
    <t>Итого по IV этапу программы:</t>
  </si>
  <si>
    <t>Итого по V этапу программы:</t>
  </si>
  <si>
    <t>Этапы программы</t>
  </si>
  <si>
    <t xml:space="preserve">Приложение 4 </t>
  </si>
  <si>
    <t>Приложение 1</t>
  </si>
  <si>
    <t xml:space="preserve">Всего 2013-2017 годы </t>
  </si>
  <si>
    <t>Расселяемая площадь жилых помещений</t>
  </si>
  <si>
    <t>Стоимость</t>
  </si>
  <si>
    <t xml:space="preserve">"Переселение граждан из аврийного жилищного фонда </t>
  </si>
  <si>
    <t>на территории муниципального района "Княжпогостский"</t>
  </si>
  <si>
    <t>на 2013-2017 годы (I этап 2013-2014г., II этап 2014-2015 г.,</t>
  </si>
  <si>
    <t>Площадь</t>
  </si>
  <si>
    <t xml:space="preserve">Стоимость </t>
  </si>
  <si>
    <t xml:space="preserve">"Переселение граждан из аварийного жилищного фонда </t>
  </si>
  <si>
    <t>( I этап 2013-2014 гг., II этап 2014-2015 гг., III этап 2015 - 2016 гг.,</t>
  </si>
  <si>
    <t>IV этап 2016-2017гг.,V этап 2017г. (до 1 сентября 2017г.))"</t>
  </si>
  <si>
    <t>."</t>
  </si>
  <si>
    <t>III этап 2015-2016г.,IV этап 2016-2017г., V этап 2017г. (до 1 сентября 2017г.))"</t>
  </si>
  <si>
    <t>Общий итог по Программе</t>
  </si>
  <si>
    <t>п.Чернореченский, ул. Никульцева, дом 1</t>
  </si>
  <si>
    <t>в том числе:</t>
  </si>
  <si>
    <t>V этап до 1 сентября 2017 г.</t>
  </si>
  <si>
    <t>IV этап 2016-2017 гг.</t>
  </si>
  <si>
    <t>III этап 2015-2016 гг.</t>
  </si>
  <si>
    <t>п.Чернореченский, ул. Центральная, дом 31а</t>
  </si>
  <si>
    <t>к адресной программе</t>
  </si>
  <si>
    <t>на территории муниципального района "Княжпогостский" на 2013-2017 годы</t>
  </si>
  <si>
    <t>Планируемые показатели выполнения адресной программы</t>
  </si>
  <si>
    <t xml:space="preserve">к адресной программе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</si>
</sst>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0.000"/>
    <numFmt numFmtId="187" formatCode="0.0000"/>
    <numFmt numFmtId="188" formatCode="#,##0.00&quot;р.&quot;"/>
    <numFmt numFmtId="189" formatCode="#,##0.00_р_."/>
  </numFmts>
  <fonts count="51">
    <font>
      <sz val="10"/>
      <name val="Arial"/>
      <family val="0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43" fontId="12" fillId="0" borderId="10" xfId="0" applyNumberFormat="1" applyFont="1" applyBorder="1" applyAlignment="1">
      <alignment horizontal="center"/>
    </xf>
    <xf numFmtId="189" fontId="12" fillId="0" borderId="10" xfId="0" applyNumberFormat="1" applyFont="1" applyBorder="1" applyAlignment="1">
      <alignment horizontal="center"/>
    </xf>
    <xf numFmtId="189" fontId="11" fillId="0" borderId="10" xfId="0" applyNumberFormat="1" applyFont="1" applyBorder="1" applyAlignment="1">
      <alignment horizontal="center" vertical="center" wrapText="1"/>
    </xf>
    <xf numFmtId="189" fontId="1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top" textRotation="90" wrapText="1"/>
    </xf>
    <xf numFmtId="0" fontId="16" fillId="0" borderId="0" xfId="0" applyFont="1" applyAlignment="1">
      <alignment horizontal="right" wrapText="1"/>
    </xf>
    <xf numFmtId="0" fontId="11" fillId="0" borderId="10" xfId="0" applyFont="1" applyBorder="1" applyAlignment="1">
      <alignment horizontal="center" textRotation="90"/>
    </xf>
    <xf numFmtId="0" fontId="4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7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4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6"/>
  <sheetViews>
    <sheetView tabSelected="1" view="pageBreakPreview" zoomScaleSheetLayoutView="100" zoomScalePageLayoutView="0" workbookViewId="0" topLeftCell="E12">
      <selection activeCell="P34" sqref="P34:P40"/>
    </sheetView>
  </sheetViews>
  <sheetFormatPr defaultColWidth="9.140625" defaultRowHeight="12.75"/>
  <cols>
    <col min="1" max="1" width="4.7109375" style="0" customWidth="1"/>
    <col min="2" max="2" width="36.421875" style="0" customWidth="1"/>
    <col min="3" max="3" width="11.7109375" style="0" customWidth="1"/>
    <col min="4" max="4" width="18.28125" style="0" customWidth="1"/>
    <col min="5" max="5" width="11.421875" style="0" customWidth="1"/>
    <col min="6" max="6" width="17.8515625" style="0" customWidth="1"/>
    <col min="7" max="7" width="13.140625" style="0" customWidth="1"/>
    <col min="8" max="11" width="12.28125" style="0" customWidth="1"/>
    <col min="12" max="12" width="13.421875" style="0" customWidth="1"/>
    <col min="13" max="14" width="12.28125" style="0" customWidth="1"/>
    <col min="15" max="15" width="14.421875" style="0" customWidth="1"/>
    <col min="16" max="16" width="12.28125" style="0" customWidth="1"/>
    <col min="17" max="17" width="9.140625" style="0" hidden="1" customWidth="1"/>
  </cols>
  <sheetData>
    <row r="2" spans="1:16" ht="18.75" customHeight="1">
      <c r="A2" s="32" t="s">
        <v>51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8.75" customHeight="1">
      <c r="A3" s="32" t="s">
        <v>75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21" customHeight="1">
      <c r="A4" s="32" t="s">
        <v>55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20.25" customHeight="1">
      <c r="A5" s="32" t="s">
        <v>56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9.5" customHeight="1">
      <c r="A6" s="32" t="s">
        <v>57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21" customHeight="1">
      <c r="A7" s="32" t="s">
        <v>64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6.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7" ht="12.75">
      <c r="A9" s="34" t="s">
        <v>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0" spans="1:17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6"/>
    </row>
    <row r="11" spans="1:18" ht="22.5" customHeight="1">
      <c r="A11" s="37" t="s">
        <v>1</v>
      </c>
      <c r="B11" s="37" t="s">
        <v>2</v>
      </c>
      <c r="C11" s="40" t="s">
        <v>3</v>
      </c>
      <c r="D11" s="41"/>
      <c r="E11" s="42" t="s">
        <v>15</v>
      </c>
      <c r="F11" s="42"/>
      <c r="G11" s="42"/>
      <c r="H11" s="42" t="s">
        <v>16</v>
      </c>
      <c r="I11" s="42"/>
      <c r="J11" s="42"/>
      <c r="K11" s="42" t="s">
        <v>10</v>
      </c>
      <c r="L11" s="42"/>
      <c r="M11" s="42"/>
      <c r="N11" s="43" t="s">
        <v>11</v>
      </c>
      <c r="O11" s="44"/>
      <c r="P11" s="45"/>
      <c r="Q11" s="31"/>
      <c r="R11" s="12"/>
    </row>
    <row r="12" spans="1:18" ht="12.75">
      <c r="A12" s="38"/>
      <c r="B12" s="38"/>
      <c r="C12" s="47" t="s">
        <v>53</v>
      </c>
      <c r="D12" s="33" t="s">
        <v>54</v>
      </c>
      <c r="E12" s="33" t="s">
        <v>58</v>
      </c>
      <c r="F12" s="33" t="s">
        <v>59</v>
      </c>
      <c r="G12" s="46" t="s">
        <v>12</v>
      </c>
      <c r="H12" s="33" t="s">
        <v>13</v>
      </c>
      <c r="I12" s="33" t="s">
        <v>14</v>
      </c>
      <c r="J12" s="46" t="s">
        <v>12</v>
      </c>
      <c r="K12" s="33" t="s">
        <v>13</v>
      </c>
      <c r="L12" s="33" t="s">
        <v>14</v>
      </c>
      <c r="M12" s="46" t="s">
        <v>12</v>
      </c>
      <c r="N12" s="33" t="s">
        <v>13</v>
      </c>
      <c r="O12" s="33" t="s">
        <v>14</v>
      </c>
      <c r="P12" s="46" t="s">
        <v>12</v>
      </c>
      <c r="Q12" s="31"/>
      <c r="R12" s="12"/>
    </row>
    <row r="13" spans="1:18" ht="63" customHeight="1">
      <c r="A13" s="39"/>
      <c r="B13" s="39"/>
      <c r="C13" s="48"/>
      <c r="D13" s="33" t="s">
        <v>4</v>
      </c>
      <c r="E13" s="33"/>
      <c r="F13" s="33"/>
      <c r="G13" s="46"/>
      <c r="H13" s="33"/>
      <c r="I13" s="33"/>
      <c r="J13" s="46"/>
      <c r="K13" s="33"/>
      <c r="L13" s="33"/>
      <c r="M13" s="46"/>
      <c r="N13" s="33"/>
      <c r="O13" s="33"/>
      <c r="P13" s="46"/>
      <c r="Q13" s="31"/>
      <c r="R13" s="12"/>
    </row>
    <row r="14" spans="1:18" ht="12.75">
      <c r="A14" s="19"/>
      <c r="B14" s="19"/>
      <c r="C14" s="19" t="s">
        <v>6</v>
      </c>
      <c r="D14" s="19" t="s">
        <v>6</v>
      </c>
      <c r="E14" s="19" t="s">
        <v>6</v>
      </c>
      <c r="F14" s="19" t="s">
        <v>8</v>
      </c>
      <c r="G14" s="19" t="s">
        <v>8</v>
      </c>
      <c r="H14" s="19" t="s">
        <v>6</v>
      </c>
      <c r="I14" s="19" t="s">
        <v>8</v>
      </c>
      <c r="J14" s="19" t="s">
        <v>8</v>
      </c>
      <c r="K14" s="19" t="s">
        <v>6</v>
      </c>
      <c r="L14" s="19" t="s">
        <v>8</v>
      </c>
      <c r="M14" s="19" t="s">
        <v>8</v>
      </c>
      <c r="N14" s="19" t="s">
        <v>6</v>
      </c>
      <c r="O14" s="19" t="s">
        <v>8</v>
      </c>
      <c r="P14" s="19" t="s">
        <v>8</v>
      </c>
      <c r="Q14" s="3"/>
      <c r="R14" s="12"/>
    </row>
    <row r="15" spans="1:18" ht="12.75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8">
        <v>15</v>
      </c>
      <c r="P15" s="18">
        <v>16</v>
      </c>
      <c r="Q15" s="2"/>
      <c r="R15" s="12"/>
    </row>
    <row r="16" spans="1:18" ht="27.75" customHeight="1">
      <c r="A16" s="52" t="s">
        <v>65</v>
      </c>
      <c r="B16" s="53"/>
      <c r="C16" s="26">
        <f>C33+C42+C18</f>
        <v>2125.2999999999997</v>
      </c>
      <c r="D16" s="26">
        <f aca="true" t="shared" si="0" ref="D16:O16">D33+D42+D18</f>
        <v>87789013.99000001</v>
      </c>
      <c r="E16" s="26">
        <f t="shared" si="0"/>
        <v>0</v>
      </c>
      <c r="F16" s="26">
        <f t="shared" si="0"/>
        <v>0</v>
      </c>
      <c r="G16" s="26">
        <f>(G33+G42+G18)/2</f>
        <v>0</v>
      </c>
      <c r="H16" s="26">
        <f t="shared" si="0"/>
        <v>0</v>
      </c>
      <c r="I16" s="26">
        <f t="shared" si="0"/>
        <v>0</v>
      </c>
      <c r="J16" s="26">
        <f t="shared" si="0"/>
        <v>0</v>
      </c>
      <c r="K16" s="26">
        <f t="shared" si="0"/>
        <v>2125.3</v>
      </c>
      <c r="L16" s="26">
        <f t="shared" si="0"/>
        <v>87789013.99000001</v>
      </c>
      <c r="M16" s="26">
        <f t="shared" si="0"/>
        <v>82587.65407593209</v>
      </c>
      <c r="N16" s="26">
        <f t="shared" si="0"/>
        <v>0</v>
      </c>
      <c r="O16" s="26">
        <f t="shared" si="0"/>
        <v>0</v>
      </c>
      <c r="P16" s="26">
        <f>(P33+P42+P18)/2</f>
        <v>0</v>
      </c>
      <c r="Q16" s="5"/>
      <c r="R16" s="12"/>
    </row>
    <row r="17" spans="1:18" ht="15" customHeight="1">
      <c r="A17" s="52" t="s">
        <v>67</v>
      </c>
      <c r="B17" s="53"/>
      <c r="C17" s="20"/>
      <c r="D17" s="25"/>
      <c r="E17" s="20"/>
      <c r="F17" s="25"/>
      <c r="G17" s="26"/>
      <c r="H17" s="20"/>
      <c r="I17" s="20"/>
      <c r="J17" s="20"/>
      <c r="K17" s="20"/>
      <c r="L17" s="20"/>
      <c r="M17" s="20"/>
      <c r="N17" s="20"/>
      <c r="O17" s="20"/>
      <c r="P17" s="20"/>
      <c r="Q17" s="5"/>
      <c r="R17" s="12"/>
    </row>
    <row r="18" spans="1:17" ht="15.75">
      <c r="A18" s="49" t="s">
        <v>70</v>
      </c>
      <c r="B18" s="49"/>
      <c r="C18" s="28">
        <f>C19+C20+C21+C22+C23+C24+C25+C26+C27+C28+C29+C30+C31</f>
        <v>1369.3999999999999</v>
      </c>
      <c r="D18" s="28">
        <f>D19+D20+D21+D22+D23+D24+D25+D26+D27+D28+D29+D30+D31</f>
        <v>56608577</v>
      </c>
      <c r="E18" s="28">
        <f>E19+E20+E21+E22+E23+E24+E25+E26+E27+E28+E29+E30+E31</f>
        <v>0</v>
      </c>
      <c r="F18" s="28">
        <f>F19+F20+F21+F22+F23+F24+F25+F26+F27+F28+F29+F30+F31</f>
        <v>0</v>
      </c>
      <c r="G18" s="28">
        <v>0</v>
      </c>
      <c r="H18" s="28">
        <f>H19+H23+H24+H25+H26+H27+H28+H29+H30+H31</f>
        <v>0</v>
      </c>
      <c r="I18" s="28">
        <f>I19+I23+I24+I25+I26+I27+I28+I29+I30+I31</f>
        <v>0</v>
      </c>
      <c r="J18" s="28">
        <f>J19+J23+J24+J25+J26+J27+J28+J29+J30+J31</f>
        <v>0</v>
      </c>
      <c r="K18" s="28">
        <f>K19+K23+K24+K25+K26+K27+K28+K29+K30+K31+K20+K21+K22</f>
        <v>1369.4</v>
      </c>
      <c r="L18" s="28">
        <f>L19+L23+L24+L25+L26+L27+L28+L29+L30+L31+L20+L21+L22</f>
        <v>56608577.00000001</v>
      </c>
      <c r="M18" s="28">
        <f>L18/K18</f>
        <v>41338.23353293414</v>
      </c>
      <c r="N18" s="28">
        <v>0</v>
      </c>
      <c r="O18" s="28">
        <f>O19+O23+O24+O25+O26+O27+O28+O29+O30+O31+O20+O21+O22</f>
        <v>0</v>
      </c>
      <c r="P18" s="28">
        <f>(P19+P23+P24+P25+P26+P27+P28+P29+P30+P31+P20+P21+P22)/13</f>
        <v>0</v>
      </c>
      <c r="Q18" s="28">
        <f>Q19+Q23+Q24+Q25+Q26+Q27+Q28+Q29+Q30+Q31</f>
        <v>0</v>
      </c>
    </row>
    <row r="19" spans="1:17" ht="12.75">
      <c r="A19" s="21">
        <v>1</v>
      </c>
      <c r="B19" s="22" t="s">
        <v>30</v>
      </c>
      <c r="C19" s="23">
        <v>157.4</v>
      </c>
      <c r="D19" s="27">
        <v>6506637.93</v>
      </c>
      <c r="E19" s="23">
        <v>0</v>
      </c>
      <c r="F19" s="27">
        <v>0</v>
      </c>
      <c r="G19" s="27">
        <v>0</v>
      </c>
      <c r="H19" s="23">
        <v>0</v>
      </c>
      <c r="I19" s="23">
        <v>0</v>
      </c>
      <c r="J19" s="23">
        <v>0</v>
      </c>
      <c r="K19" s="23">
        <f>C19</f>
        <v>157.4</v>
      </c>
      <c r="L19" s="23">
        <f>D19</f>
        <v>6506637.93</v>
      </c>
      <c r="M19" s="23">
        <f>L19/K19</f>
        <v>41338.2333545108</v>
      </c>
      <c r="N19" s="27">
        <v>0</v>
      </c>
      <c r="O19" s="23">
        <v>0</v>
      </c>
      <c r="P19" s="23">
        <v>0</v>
      </c>
      <c r="Q19" s="2"/>
    </row>
    <row r="20" spans="1:17" ht="12.75">
      <c r="A20" s="21">
        <v>2</v>
      </c>
      <c r="B20" s="22" t="s">
        <v>25</v>
      </c>
      <c r="C20" s="23">
        <v>163</v>
      </c>
      <c r="D20" s="27">
        <v>6738132.07</v>
      </c>
      <c r="E20" s="23">
        <v>0</v>
      </c>
      <c r="F20" s="27">
        <v>0</v>
      </c>
      <c r="G20" s="27">
        <v>0</v>
      </c>
      <c r="H20" s="23">
        <v>0</v>
      </c>
      <c r="I20" s="23">
        <v>0</v>
      </c>
      <c r="J20" s="23">
        <v>0</v>
      </c>
      <c r="K20" s="23">
        <f aca="true" t="shared" si="1" ref="K20:K31">C20</f>
        <v>163</v>
      </c>
      <c r="L20" s="23">
        <f aca="true" t="shared" si="2" ref="L20:L31">D20</f>
        <v>6738132.07</v>
      </c>
      <c r="M20" s="23">
        <f aca="true" t="shared" si="3" ref="M20:M31">L20/K20</f>
        <v>41338.23355828221</v>
      </c>
      <c r="N20" s="27">
        <v>0</v>
      </c>
      <c r="O20" s="23">
        <v>0</v>
      </c>
      <c r="P20" s="23">
        <v>0</v>
      </c>
      <c r="Q20" s="2"/>
    </row>
    <row r="21" spans="1:17" ht="12.75">
      <c r="A21" s="21">
        <v>3</v>
      </c>
      <c r="B21" s="22" t="s">
        <v>33</v>
      </c>
      <c r="C21" s="23">
        <v>137.1</v>
      </c>
      <c r="D21" s="27">
        <v>5667471.82</v>
      </c>
      <c r="E21" s="23">
        <v>0</v>
      </c>
      <c r="F21" s="27">
        <v>0</v>
      </c>
      <c r="G21" s="27">
        <v>0</v>
      </c>
      <c r="H21" s="23">
        <v>0</v>
      </c>
      <c r="I21" s="23">
        <v>0</v>
      </c>
      <c r="J21" s="23">
        <v>0</v>
      </c>
      <c r="K21" s="23">
        <f t="shared" si="1"/>
        <v>137.1</v>
      </c>
      <c r="L21" s="23">
        <f t="shared" si="2"/>
        <v>5667471.82</v>
      </c>
      <c r="M21" s="23">
        <f t="shared" si="3"/>
        <v>41338.233552151716</v>
      </c>
      <c r="N21" s="27">
        <v>0</v>
      </c>
      <c r="O21" s="23">
        <v>0</v>
      </c>
      <c r="P21" s="23">
        <v>0</v>
      </c>
      <c r="Q21" s="2"/>
    </row>
    <row r="22" spans="1:17" ht="12.75">
      <c r="A22" s="21">
        <v>4</v>
      </c>
      <c r="B22" s="22" t="s">
        <v>34</v>
      </c>
      <c r="C22" s="23">
        <v>123.9</v>
      </c>
      <c r="D22" s="27">
        <v>5121807.13</v>
      </c>
      <c r="E22" s="23">
        <v>0</v>
      </c>
      <c r="F22" s="27">
        <v>0</v>
      </c>
      <c r="G22" s="27">
        <v>0</v>
      </c>
      <c r="H22" s="23">
        <v>0</v>
      </c>
      <c r="I22" s="23">
        <v>0</v>
      </c>
      <c r="J22" s="23">
        <v>0</v>
      </c>
      <c r="K22" s="23">
        <f t="shared" si="1"/>
        <v>123.9</v>
      </c>
      <c r="L22" s="23">
        <f t="shared" si="2"/>
        <v>5121807.13</v>
      </c>
      <c r="M22" s="23">
        <f t="shared" si="3"/>
        <v>41338.23349475383</v>
      </c>
      <c r="N22" s="27">
        <v>0</v>
      </c>
      <c r="O22" s="23">
        <v>0</v>
      </c>
      <c r="P22" s="23">
        <v>0</v>
      </c>
      <c r="Q22" s="2"/>
    </row>
    <row r="23" spans="1:17" ht="12.75">
      <c r="A23" s="21">
        <v>5</v>
      </c>
      <c r="B23" s="22" t="s">
        <v>41</v>
      </c>
      <c r="C23" s="23">
        <v>61.1</v>
      </c>
      <c r="D23" s="27">
        <v>2525766.08</v>
      </c>
      <c r="E23" s="23">
        <v>0</v>
      </c>
      <c r="F23" s="27">
        <v>0</v>
      </c>
      <c r="G23" s="27">
        <v>0</v>
      </c>
      <c r="H23" s="23">
        <v>0</v>
      </c>
      <c r="I23" s="23">
        <v>0</v>
      </c>
      <c r="J23" s="23">
        <v>0</v>
      </c>
      <c r="K23" s="23">
        <f t="shared" si="1"/>
        <v>61.1</v>
      </c>
      <c r="L23" s="23">
        <f t="shared" si="2"/>
        <v>2525766.08</v>
      </c>
      <c r="M23" s="23">
        <f t="shared" si="3"/>
        <v>41338.23371522095</v>
      </c>
      <c r="N23" s="27">
        <v>0</v>
      </c>
      <c r="O23" s="23">
        <v>0</v>
      </c>
      <c r="P23" s="23">
        <v>0</v>
      </c>
      <c r="Q23" s="2"/>
    </row>
    <row r="24" spans="1:17" ht="12.75">
      <c r="A24" s="21">
        <v>6</v>
      </c>
      <c r="B24" s="22" t="s">
        <v>37</v>
      </c>
      <c r="C24" s="23">
        <v>31.9</v>
      </c>
      <c r="D24" s="27">
        <v>1318689.66</v>
      </c>
      <c r="E24" s="23">
        <v>0</v>
      </c>
      <c r="F24" s="27">
        <v>0</v>
      </c>
      <c r="G24" s="27">
        <v>0</v>
      </c>
      <c r="H24" s="23">
        <v>0</v>
      </c>
      <c r="I24" s="23"/>
      <c r="J24" s="23"/>
      <c r="K24" s="23">
        <f t="shared" si="1"/>
        <v>31.9</v>
      </c>
      <c r="L24" s="23">
        <f t="shared" si="2"/>
        <v>1318689.66</v>
      </c>
      <c r="M24" s="23">
        <f t="shared" si="3"/>
        <v>41338.23385579937</v>
      </c>
      <c r="N24" s="27">
        <v>0</v>
      </c>
      <c r="O24" s="23">
        <v>0</v>
      </c>
      <c r="P24" s="23">
        <v>0</v>
      </c>
      <c r="Q24" s="2"/>
    </row>
    <row r="25" spans="1:17" ht="12.75">
      <c r="A25" s="21">
        <v>7</v>
      </c>
      <c r="B25" s="22" t="s">
        <v>38</v>
      </c>
      <c r="C25" s="23">
        <v>30.9</v>
      </c>
      <c r="D25" s="27">
        <v>1277351.42</v>
      </c>
      <c r="E25" s="23">
        <v>0</v>
      </c>
      <c r="F25" s="27">
        <v>0</v>
      </c>
      <c r="G25" s="27">
        <v>0</v>
      </c>
      <c r="H25" s="23">
        <v>0</v>
      </c>
      <c r="I25" s="23">
        <v>0</v>
      </c>
      <c r="J25" s="23">
        <v>0</v>
      </c>
      <c r="K25" s="23">
        <f t="shared" si="1"/>
        <v>30.9</v>
      </c>
      <c r="L25" s="23">
        <f t="shared" si="2"/>
        <v>1277351.42</v>
      </c>
      <c r="M25" s="23">
        <f t="shared" si="3"/>
        <v>41338.23365695793</v>
      </c>
      <c r="N25" s="27">
        <v>0</v>
      </c>
      <c r="O25" s="23">
        <v>0</v>
      </c>
      <c r="P25" s="23">
        <v>0</v>
      </c>
      <c r="Q25" s="2"/>
    </row>
    <row r="26" spans="1:17" ht="25.5">
      <c r="A26" s="21">
        <v>8</v>
      </c>
      <c r="B26" s="22" t="s">
        <v>40</v>
      </c>
      <c r="C26" s="23">
        <v>85.3</v>
      </c>
      <c r="D26" s="27">
        <v>3526151.32</v>
      </c>
      <c r="E26" s="23">
        <v>0</v>
      </c>
      <c r="F26" s="27">
        <v>0</v>
      </c>
      <c r="G26" s="27">
        <v>0</v>
      </c>
      <c r="H26" s="23">
        <v>0</v>
      </c>
      <c r="I26" s="23">
        <v>0</v>
      </c>
      <c r="J26" s="23">
        <v>0</v>
      </c>
      <c r="K26" s="23">
        <f t="shared" si="1"/>
        <v>85.3</v>
      </c>
      <c r="L26" s="23">
        <f t="shared" si="2"/>
        <v>3526151.32</v>
      </c>
      <c r="M26" s="23">
        <f t="shared" si="3"/>
        <v>41338.23352872216</v>
      </c>
      <c r="N26" s="27">
        <v>0</v>
      </c>
      <c r="O26" s="23">
        <v>0</v>
      </c>
      <c r="P26" s="23">
        <v>0</v>
      </c>
      <c r="Q26" s="2"/>
    </row>
    <row r="27" spans="1:17" ht="25.5">
      <c r="A27" s="21">
        <v>9</v>
      </c>
      <c r="B27" s="22" t="s">
        <v>39</v>
      </c>
      <c r="C27" s="23">
        <v>36.3</v>
      </c>
      <c r="D27" s="27">
        <v>1500577.88</v>
      </c>
      <c r="E27" s="23">
        <v>0</v>
      </c>
      <c r="F27" s="27">
        <v>0</v>
      </c>
      <c r="G27" s="27">
        <v>0</v>
      </c>
      <c r="H27" s="23">
        <v>0</v>
      </c>
      <c r="I27" s="23">
        <v>0</v>
      </c>
      <c r="J27" s="23">
        <v>0</v>
      </c>
      <c r="K27" s="23">
        <f t="shared" si="1"/>
        <v>36.3</v>
      </c>
      <c r="L27" s="23">
        <f t="shared" si="2"/>
        <v>1500577.88</v>
      </c>
      <c r="M27" s="23">
        <f t="shared" si="3"/>
        <v>41338.233608815426</v>
      </c>
      <c r="N27" s="27">
        <v>0</v>
      </c>
      <c r="O27" s="23">
        <v>0</v>
      </c>
      <c r="P27" s="23">
        <v>0</v>
      </c>
      <c r="Q27" s="2"/>
    </row>
    <row r="28" spans="1:17" ht="12.75">
      <c r="A28" s="21">
        <v>10</v>
      </c>
      <c r="B28" s="22" t="s">
        <v>31</v>
      </c>
      <c r="C28" s="23">
        <v>185.2</v>
      </c>
      <c r="D28" s="27">
        <v>7655840.85</v>
      </c>
      <c r="E28" s="23">
        <v>0</v>
      </c>
      <c r="F28" s="27">
        <v>0</v>
      </c>
      <c r="G28" s="27">
        <v>0</v>
      </c>
      <c r="H28" s="23">
        <v>0</v>
      </c>
      <c r="I28" s="23">
        <v>0</v>
      </c>
      <c r="J28" s="23">
        <v>0</v>
      </c>
      <c r="K28" s="23">
        <f t="shared" si="1"/>
        <v>185.2</v>
      </c>
      <c r="L28" s="23">
        <f t="shared" si="2"/>
        <v>7655840.85</v>
      </c>
      <c r="M28" s="23">
        <f t="shared" si="3"/>
        <v>41338.23353131749</v>
      </c>
      <c r="N28" s="27">
        <v>0</v>
      </c>
      <c r="O28" s="23">
        <v>0</v>
      </c>
      <c r="P28" s="23">
        <v>0</v>
      </c>
      <c r="Q28" s="2"/>
    </row>
    <row r="29" spans="1:17" ht="12.75">
      <c r="A29" s="21">
        <v>11</v>
      </c>
      <c r="B29" s="22" t="s">
        <v>32</v>
      </c>
      <c r="C29" s="23">
        <v>81.1</v>
      </c>
      <c r="D29" s="27">
        <v>3352530.73</v>
      </c>
      <c r="E29" s="23">
        <v>0</v>
      </c>
      <c r="F29" s="27">
        <v>0</v>
      </c>
      <c r="G29" s="27">
        <v>0</v>
      </c>
      <c r="H29" s="23"/>
      <c r="I29" s="23"/>
      <c r="J29" s="23"/>
      <c r="K29" s="23">
        <f t="shared" si="1"/>
        <v>81.1</v>
      </c>
      <c r="L29" s="23">
        <f t="shared" si="2"/>
        <v>3352530.73</v>
      </c>
      <c r="M29" s="23">
        <f t="shared" si="3"/>
        <v>41338.23341553638</v>
      </c>
      <c r="N29" s="27">
        <v>0</v>
      </c>
      <c r="O29" s="23">
        <v>0</v>
      </c>
      <c r="P29" s="23">
        <v>0</v>
      </c>
      <c r="Q29" s="2"/>
    </row>
    <row r="30" spans="1:17" ht="12.75">
      <c r="A30" s="21">
        <v>12</v>
      </c>
      <c r="B30" s="22" t="s">
        <v>35</v>
      </c>
      <c r="C30" s="23">
        <v>121.2</v>
      </c>
      <c r="D30" s="27">
        <v>5010193.91</v>
      </c>
      <c r="E30" s="23">
        <v>0</v>
      </c>
      <c r="F30" s="27">
        <v>0</v>
      </c>
      <c r="G30" s="27">
        <v>0</v>
      </c>
      <c r="H30" s="23">
        <v>0</v>
      </c>
      <c r="I30" s="23">
        <v>0</v>
      </c>
      <c r="J30" s="23">
        <v>0</v>
      </c>
      <c r="K30" s="23">
        <f t="shared" si="1"/>
        <v>121.2</v>
      </c>
      <c r="L30" s="23">
        <f t="shared" si="2"/>
        <v>5010193.91</v>
      </c>
      <c r="M30" s="23">
        <f t="shared" si="3"/>
        <v>41338.23358085808</v>
      </c>
      <c r="N30" s="27">
        <v>0</v>
      </c>
      <c r="O30" s="23">
        <v>0</v>
      </c>
      <c r="P30" s="23">
        <v>0</v>
      </c>
      <c r="Q30" s="2"/>
    </row>
    <row r="31" spans="1:17" ht="12.75">
      <c r="A31" s="21">
        <v>13</v>
      </c>
      <c r="B31" s="22" t="s">
        <v>36</v>
      </c>
      <c r="C31" s="23">
        <v>155</v>
      </c>
      <c r="D31" s="27">
        <v>6407426.2</v>
      </c>
      <c r="E31" s="23">
        <v>0</v>
      </c>
      <c r="F31" s="27">
        <v>0</v>
      </c>
      <c r="G31" s="27">
        <v>0</v>
      </c>
      <c r="H31" s="23">
        <v>0</v>
      </c>
      <c r="I31" s="23">
        <v>0</v>
      </c>
      <c r="J31" s="23">
        <v>0</v>
      </c>
      <c r="K31" s="23">
        <f t="shared" si="1"/>
        <v>155</v>
      </c>
      <c r="L31" s="23">
        <f t="shared" si="2"/>
        <v>6407426.2</v>
      </c>
      <c r="M31" s="23">
        <f t="shared" si="3"/>
        <v>41338.2335483871</v>
      </c>
      <c r="N31" s="27">
        <v>0</v>
      </c>
      <c r="O31" s="23">
        <v>0</v>
      </c>
      <c r="P31" s="23">
        <v>0</v>
      </c>
      <c r="Q31" s="2"/>
    </row>
    <row r="32" spans="1:17" ht="12.75">
      <c r="A32" s="43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  <c r="Q32" s="2"/>
    </row>
    <row r="33" spans="1:17" ht="15.75">
      <c r="A33" s="49" t="s">
        <v>69</v>
      </c>
      <c r="B33" s="49"/>
      <c r="C33" s="28">
        <f>C34+C35+C36+C37+C38+C39+C40</f>
        <v>755.9</v>
      </c>
      <c r="D33" s="28">
        <f>D34+D35+D36+D37+D38+D39+D40</f>
        <v>31180436.990000002</v>
      </c>
      <c r="E33" s="28">
        <v>0</v>
      </c>
      <c r="F33" s="28">
        <v>0</v>
      </c>
      <c r="G33" s="28">
        <v>0</v>
      </c>
      <c r="H33" s="24">
        <v>0</v>
      </c>
      <c r="I33" s="24">
        <v>0</v>
      </c>
      <c r="J33" s="24">
        <v>0</v>
      </c>
      <c r="K33" s="24">
        <f>SUM(K34:K40)</f>
        <v>755.9</v>
      </c>
      <c r="L33" s="24">
        <f>SUM(L34:L40)</f>
        <v>31180436.990000002</v>
      </c>
      <c r="M33" s="24">
        <f>SUM(M34:M40)/7</f>
        <v>41249.420542997956</v>
      </c>
      <c r="N33" s="28">
        <f>N34+N35+N36+N37+N38+N39+N40</f>
        <v>0</v>
      </c>
      <c r="O33" s="28">
        <f>O34+O35+O36+O37+O38+O39+O40</f>
        <v>0</v>
      </c>
      <c r="P33" s="28">
        <f>(P34+P35+P36+P37+P38+P39+P40)/7</f>
        <v>0</v>
      </c>
      <c r="Q33" s="2"/>
    </row>
    <row r="34" spans="1:17" ht="12.75">
      <c r="A34" s="21">
        <v>1</v>
      </c>
      <c r="B34" s="22" t="s">
        <v>26</v>
      </c>
      <c r="C34" s="23">
        <v>195.1</v>
      </c>
      <c r="D34" s="27">
        <v>8047761.95</v>
      </c>
      <c r="E34" s="27">
        <v>0</v>
      </c>
      <c r="F34" s="27">
        <v>0</v>
      </c>
      <c r="G34" s="27">
        <v>0</v>
      </c>
      <c r="H34" s="23">
        <v>0</v>
      </c>
      <c r="I34" s="23">
        <v>0</v>
      </c>
      <c r="J34" s="23">
        <v>0</v>
      </c>
      <c r="K34" s="23">
        <f>C34</f>
        <v>195.1</v>
      </c>
      <c r="L34" s="23">
        <f>D34</f>
        <v>8047761.95</v>
      </c>
      <c r="M34" s="23">
        <f>L34/K34</f>
        <v>41249.420553562275</v>
      </c>
      <c r="N34" s="27">
        <v>0</v>
      </c>
      <c r="O34" s="27">
        <v>0</v>
      </c>
      <c r="P34" s="23">
        <v>0</v>
      </c>
      <c r="Q34" s="3"/>
    </row>
    <row r="35" spans="1:17" ht="12.75">
      <c r="A35" s="21">
        <v>2</v>
      </c>
      <c r="B35" s="22" t="s">
        <v>29</v>
      </c>
      <c r="C35" s="23">
        <v>139.9</v>
      </c>
      <c r="D35" s="27">
        <v>5770793.94</v>
      </c>
      <c r="E35" s="27">
        <v>0</v>
      </c>
      <c r="F35" s="27">
        <v>0</v>
      </c>
      <c r="G35" s="27">
        <v>0</v>
      </c>
      <c r="H35" s="23">
        <v>0</v>
      </c>
      <c r="I35" s="23">
        <v>0</v>
      </c>
      <c r="J35" s="23">
        <v>0</v>
      </c>
      <c r="K35" s="23">
        <f aca="true" t="shared" si="4" ref="K35:K40">C35</f>
        <v>139.9</v>
      </c>
      <c r="L35" s="23">
        <f aca="true" t="shared" si="5" ref="L35:L40">D35</f>
        <v>5770793.94</v>
      </c>
      <c r="M35" s="23">
        <f aca="true" t="shared" si="6" ref="M35:M40">L35/K35</f>
        <v>41249.420586132954</v>
      </c>
      <c r="N35" s="27">
        <v>0</v>
      </c>
      <c r="O35" s="27">
        <v>0</v>
      </c>
      <c r="P35" s="23">
        <v>0</v>
      </c>
      <c r="Q35" s="3"/>
    </row>
    <row r="36" spans="1:16" ht="12.75">
      <c r="A36" s="21">
        <v>3</v>
      </c>
      <c r="B36" s="22" t="s">
        <v>28</v>
      </c>
      <c r="C36" s="23">
        <v>87.6</v>
      </c>
      <c r="D36" s="27">
        <v>3613449.24</v>
      </c>
      <c r="E36" s="27">
        <v>0</v>
      </c>
      <c r="F36" s="27">
        <v>0</v>
      </c>
      <c r="G36" s="27">
        <v>0</v>
      </c>
      <c r="H36" s="23">
        <v>0</v>
      </c>
      <c r="I36" s="23">
        <v>0</v>
      </c>
      <c r="J36" s="23">
        <v>0</v>
      </c>
      <c r="K36" s="23">
        <f t="shared" si="4"/>
        <v>87.6</v>
      </c>
      <c r="L36" s="23">
        <f t="shared" si="5"/>
        <v>3613449.24</v>
      </c>
      <c r="M36" s="23">
        <f t="shared" si="6"/>
        <v>41249.420547945214</v>
      </c>
      <c r="N36" s="27">
        <v>0</v>
      </c>
      <c r="O36" s="27">
        <v>0</v>
      </c>
      <c r="P36" s="23">
        <v>0</v>
      </c>
    </row>
    <row r="37" spans="1:16" ht="12.75">
      <c r="A37" s="21">
        <v>4</v>
      </c>
      <c r="B37" s="22" t="s">
        <v>24</v>
      </c>
      <c r="C37" s="23">
        <v>80.9</v>
      </c>
      <c r="D37" s="27">
        <v>3337078.11</v>
      </c>
      <c r="E37" s="27">
        <v>0</v>
      </c>
      <c r="F37" s="27">
        <v>0</v>
      </c>
      <c r="G37" s="27">
        <v>0</v>
      </c>
      <c r="H37" s="23">
        <v>0</v>
      </c>
      <c r="I37" s="23">
        <v>0</v>
      </c>
      <c r="J37" s="23">
        <v>0</v>
      </c>
      <c r="K37" s="23">
        <f t="shared" si="4"/>
        <v>80.9</v>
      </c>
      <c r="L37" s="23">
        <f t="shared" si="5"/>
        <v>3337078.11</v>
      </c>
      <c r="M37" s="23">
        <f t="shared" si="6"/>
        <v>41249.420395550056</v>
      </c>
      <c r="N37" s="27">
        <v>0</v>
      </c>
      <c r="O37" s="27">
        <v>0</v>
      </c>
      <c r="P37" s="23">
        <v>0</v>
      </c>
    </row>
    <row r="38" spans="1:17" ht="12.75">
      <c r="A38" s="21">
        <v>5</v>
      </c>
      <c r="B38" s="22" t="s">
        <v>27</v>
      </c>
      <c r="C38" s="23">
        <v>52.4</v>
      </c>
      <c r="D38" s="27">
        <v>2161469.64</v>
      </c>
      <c r="E38" s="27">
        <v>0</v>
      </c>
      <c r="F38" s="27">
        <v>0</v>
      </c>
      <c r="G38" s="27">
        <v>0</v>
      </c>
      <c r="H38" s="23">
        <v>0</v>
      </c>
      <c r="I38" s="23">
        <v>0</v>
      </c>
      <c r="J38" s="23">
        <v>0</v>
      </c>
      <c r="K38" s="23">
        <f t="shared" si="4"/>
        <v>52.4</v>
      </c>
      <c r="L38" s="23">
        <f t="shared" si="5"/>
        <v>2161469.64</v>
      </c>
      <c r="M38" s="23">
        <f t="shared" si="6"/>
        <v>41249.420610687026</v>
      </c>
      <c r="N38" s="27">
        <v>0</v>
      </c>
      <c r="O38" s="27">
        <v>0</v>
      </c>
      <c r="P38" s="23">
        <v>0</v>
      </c>
      <c r="Q38" s="3"/>
    </row>
    <row r="39" spans="1:17" ht="12.75">
      <c r="A39" s="21">
        <v>6</v>
      </c>
      <c r="B39" s="22" t="s">
        <v>66</v>
      </c>
      <c r="C39" s="23">
        <v>122.7</v>
      </c>
      <c r="D39" s="27">
        <v>5061303.9</v>
      </c>
      <c r="E39" s="27">
        <v>0</v>
      </c>
      <c r="F39" s="27">
        <v>0</v>
      </c>
      <c r="G39" s="27">
        <v>0</v>
      </c>
      <c r="H39" s="23">
        <v>0</v>
      </c>
      <c r="I39" s="23">
        <v>0</v>
      </c>
      <c r="J39" s="23">
        <v>0</v>
      </c>
      <c r="K39" s="23">
        <f t="shared" si="4"/>
        <v>122.7</v>
      </c>
      <c r="L39" s="23">
        <f t="shared" si="5"/>
        <v>5061303.9</v>
      </c>
      <c r="M39" s="23">
        <f t="shared" si="6"/>
        <v>41249.42053789731</v>
      </c>
      <c r="N39" s="27">
        <v>0</v>
      </c>
      <c r="O39" s="27">
        <v>0</v>
      </c>
      <c r="P39" s="23">
        <v>0</v>
      </c>
      <c r="Q39" s="2"/>
    </row>
    <row r="40" spans="1:17" ht="15" customHeight="1">
      <c r="A40" s="21">
        <v>7</v>
      </c>
      <c r="B40" s="22" t="s">
        <v>71</v>
      </c>
      <c r="C40" s="23">
        <v>77.3</v>
      </c>
      <c r="D40" s="27">
        <v>3188580.21</v>
      </c>
      <c r="E40" s="27">
        <v>0</v>
      </c>
      <c r="F40" s="27">
        <v>0</v>
      </c>
      <c r="G40" s="27">
        <v>0</v>
      </c>
      <c r="H40" s="23">
        <v>0</v>
      </c>
      <c r="I40" s="23">
        <v>0</v>
      </c>
      <c r="J40" s="23">
        <v>0</v>
      </c>
      <c r="K40" s="23">
        <f t="shared" si="4"/>
        <v>77.3</v>
      </c>
      <c r="L40" s="23">
        <f t="shared" si="5"/>
        <v>3188580.21</v>
      </c>
      <c r="M40" s="23">
        <f t="shared" si="6"/>
        <v>41249.420569210866</v>
      </c>
      <c r="N40" s="27">
        <v>0</v>
      </c>
      <c r="O40" s="27">
        <v>0</v>
      </c>
      <c r="P40" s="23">
        <v>0</v>
      </c>
      <c r="Q40" s="2"/>
    </row>
    <row r="41" spans="1:17" ht="21" customHeight="1">
      <c r="A41" s="43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1"/>
      <c r="Q41" s="2"/>
    </row>
    <row r="42" spans="1:17" ht="15.75">
      <c r="A42" s="49" t="s">
        <v>68</v>
      </c>
      <c r="B42" s="49"/>
      <c r="C42" s="20">
        <f>C43+C44+C45+C46</f>
        <v>0</v>
      </c>
      <c r="D42" s="26">
        <f>D43+D44+D45+D46</f>
        <v>0</v>
      </c>
      <c r="E42" s="20">
        <f>E43+E44+E45+E46</f>
        <v>0</v>
      </c>
      <c r="F42" s="26">
        <f>F43+F44+F45+F46</f>
        <v>0</v>
      </c>
      <c r="G42" s="28">
        <v>0</v>
      </c>
      <c r="H42" s="20">
        <f aca="true" t="shared" si="7" ref="H42:P42">H43+H44+H45+H46</f>
        <v>0</v>
      </c>
      <c r="I42" s="20">
        <f t="shared" si="7"/>
        <v>0</v>
      </c>
      <c r="J42" s="20">
        <f t="shared" si="7"/>
        <v>0</v>
      </c>
      <c r="K42" s="20">
        <f t="shared" si="7"/>
        <v>0</v>
      </c>
      <c r="L42" s="20">
        <f t="shared" si="7"/>
        <v>0</v>
      </c>
      <c r="M42" s="20">
        <f t="shared" si="7"/>
        <v>0</v>
      </c>
      <c r="N42" s="20">
        <f t="shared" si="7"/>
        <v>0</v>
      </c>
      <c r="O42" s="20">
        <f t="shared" si="7"/>
        <v>0</v>
      </c>
      <c r="P42" s="20">
        <f t="shared" si="7"/>
        <v>0</v>
      </c>
      <c r="Q42" s="2"/>
    </row>
    <row r="43" spans="1:16" ht="12.75">
      <c r="A43" s="21"/>
      <c r="B43" s="22"/>
      <c r="C43" s="23"/>
      <c r="D43" s="27"/>
      <c r="E43" s="23"/>
      <c r="F43" s="27"/>
      <c r="G43" s="27"/>
      <c r="H43" s="23"/>
      <c r="I43" s="23"/>
      <c r="J43" s="23"/>
      <c r="K43" s="23"/>
      <c r="L43" s="23"/>
      <c r="M43" s="23"/>
      <c r="N43" s="23"/>
      <c r="O43" s="23"/>
      <c r="P43" s="23"/>
    </row>
    <row r="44" spans="1:17" ht="12.75">
      <c r="A44" s="21"/>
      <c r="B44" s="22"/>
      <c r="C44" s="23"/>
      <c r="D44" s="27"/>
      <c r="E44" s="23"/>
      <c r="F44" s="27"/>
      <c r="G44" s="27"/>
      <c r="H44" s="23"/>
      <c r="I44" s="23"/>
      <c r="J44" s="23"/>
      <c r="K44" s="23"/>
      <c r="L44" s="23"/>
      <c r="M44" s="23"/>
      <c r="N44" s="23"/>
      <c r="O44" s="23"/>
      <c r="P44" s="23"/>
      <c r="Q44" s="2"/>
    </row>
    <row r="45" spans="1:17" ht="12.75">
      <c r="A45" s="21"/>
      <c r="B45" s="22"/>
      <c r="C45" s="23"/>
      <c r="D45" s="27"/>
      <c r="E45" s="23"/>
      <c r="F45" s="27"/>
      <c r="G45" s="27"/>
      <c r="H45" s="23"/>
      <c r="I45" s="23"/>
      <c r="J45" s="23"/>
      <c r="K45" s="23"/>
      <c r="L45" s="23"/>
      <c r="M45" s="23"/>
      <c r="N45" s="23"/>
      <c r="O45" s="23"/>
      <c r="P45" s="23"/>
      <c r="Q45" s="2"/>
    </row>
    <row r="46" spans="1:17" ht="12.75">
      <c r="A46" s="21"/>
      <c r="B46" s="22"/>
      <c r="C46" s="23"/>
      <c r="D46" s="27"/>
      <c r="E46" s="23"/>
      <c r="F46" s="27"/>
      <c r="G46" s="27"/>
      <c r="H46" s="23"/>
      <c r="I46" s="23"/>
      <c r="J46" s="23"/>
      <c r="K46" s="23"/>
      <c r="L46" s="23"/>
      <c r="M46" s="23"/>
      <c r="N46" s="23"/>
      <c r="O46" s="23"/>
      <c r="P46" s="23"/>
      <c r="Q46" s="2"/>
    </row>
  </sheetData>
  <sheetProtection/>
  <mergeCells count="37">
    <mergeCell ref="I12:I13"/>
    <mergeCell ref="G12:G13"/>
    <mergeCell ref="A18:B18"/>
    <mergeCell ref="A32:P32"/>
    <mergeCell ref="A33:B33"/>
    <mergeCell ref="A41:P41"/>
    <mergeCell ref="A42:B42"/>
    <mergeCell ref="O12:O13"/>
    <mergeCell ref="P12:P13"/>
    <mergeCell ref="A16:B16"/>
    <mergeCell ref="A17:B17"/>
    <mergeCell ref="N11:P11"/>
    <mergeCell ref="J12:J13"/>
    <mergeCell ref="K12:K13"/>
    <mergeCell ref="L12:L13"/>
    <mergeCell ref="M12:M13"/>
    <mergeCell ref="N12:N13"/>
    <mergeCell ref="A11:A13"/>
    <mergeCell ref="B11:B13"/>
    <mergeCell ref="C11:D11"/>
    <mergeCell ref="E11:G11"/>
    <mergeCell ref="H11:J11"/>
    <mergeCell ref="K11:M11"/>
    <mergeCell ref="C12:C13"/>
    <mergeCell ref="D12:D13"/>
    <mergeCell ref="E12:E13"/>
    <mergeCell ref="F12:F13"/>
    <mergeCell ref="Q11:Q13"/>
    <mergeCell ref="A2:P2"/>
    <mergeCell ref="A3:P3"/>
    <mergeCell ref="A4:P4"/>
    <mergeCell ref="A5:P5"/>
    <mergeCell ref="A6:P6"/>
    <mergeCell ref="A7:P7"/>
    <mergeCell ref="H12:H13"/>
    <mergeCell ref="A9:P10"/>
    <mergeCell ref="Q9:Q10"/>
  </mergeCells>
  <printOptions/>
  <pageMargins left="0.75" right="0.75" top="1" bottom="1" header="0.5" footer="0.5"/>
  <pageSetup fitToHeight="2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23"/>
  <sheetViews>
    <sheetView view="pageBreakPreview" zoomScaleSheetLayoutView="100" zoomScalePageLayoutView="0" workbookViewId="0" topLeftCell="A1">
      <selection activeCell="S17" sqref="S17"/>
    </sheetView>
  </sheetViews>
  <sheetFormatPr defaultColWidth="9.140625" defaultRowHeight="12.75"/>
  <cols>
    <col min="1" max="1" width="4.7109375" style="0" customWidth="1"/>
    <col min="2" max="2" width="29.8515625" style="0" customWidth="1"/>
    <col min="3" max="3" width="9.28125" style="0" bestFit="1" customWidth="1"/>
    <col min="4" max="6" width="9.421875" style="0" bestFit="1" customWidth="1"/>
    <col min="7" max="7" width="9.28125" style="0" bestFit="1" customWidth="1"/>
    <col min="8" max="8" width="12.8515625" style="0" customWidth="1"/>
    <col min="9" max="13" width="9.28125" style="0" bestFit="1" customWidth="1"/>
    <col min="14" max="14" width="9.421875" style="0" customWidth="1"/>
    <col min="15" max="19" width="9.28125" style="0" bestFit="1" customWidth="1"/>
    <col min="20" max="20" width="8.00390625" style="0" customWidth="1"/>
  </cols>
  <sheetData>
    <row r="3" spans="1:20" ht="16.5" customHeight="1">
      <c r="A3" s="54" t="s">
        <v>50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6.5" customHeight="1">
      <c r="A4" s="54" t="s">
        <v>72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ht="16.5" customHeight="1">
      <c r="A5" s="54" t="s">
        <v>60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16.5" customHeight="1">
      <c r="A6" s="54" t="s">
        <v>73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0" ht="19.5" customHeight="1">
      <c r="A7" s="54" t="s">
        <v>61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</row>
    <row r="8" spans="1:21" ht="17.25" customHeight="1">
      <c r="A8" s="54" t="s">
        <v>62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4"/>
    </row>
    <row r="9" spans="1:21" ht="1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4"/>
    </row>
    <row r="10" spans="1:21" ht="15" customHeight="1">
      <c r="A10" s="56" t="s">
        <v>74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4"/>
    </row>
    <row r="11" spans="1:21" ht="16.5" customHeight="1">
      <c r="A11" s="56" t="s">
        <v>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4"/>
    </row>
    <row r="12" spans="1:21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4"/>
    </row>
    <row r="13" spans="1:21" ht="18.75">
      <c r="A13" s="57" t="s">
        <v>1</v>
      </c>
      <c r="B13" s="58" t="s">
        <v>49</v>
      </c>
      <c r="C13" s="61" t="s">
        <v>17</v>
      </c>
      <c r="D13" s="61"/>
      <c r="E13" s="61"/>
      <c r="F13" s="61"/>
      <c r="G13" s="61"/>
      <c r="H13" s="61"/>
      <c r="I13" s="61" t="s">
        <v>18</v>
      </c>
      <c r="J13" s="61"/>
      <c r="K13" s="61"/>
      <c r="L13" s="61"/>
      <c r="M13" s="61"/>
      <c r="N13" s="61"/>
      <c r="O13" s="61" t="s">
        <v>19</v>
      </c>
      <c r="P13" s="61"/>
      <c r="Q13" s="61"/>
      <c r="R13" s="61"/>
      <c r="S13" s="61"/>
      <c r="T13" s="61"/>
      <c r="U13" s="1"/>
    </row>
    <row r="14" spans="1:21" ht="18.75">
      <c r="A14" s="57"/>
      <c r="B14" s="59"/>
      <c r="C14" s="7" t="s">
        <v>20</v>
      </c>
      <c r="D14" s="7" t="s">
        <v>21</v>
      </c>
      <c r="E14" s="7" t="s">
        <v>22</v>
      </c>
      <c r="F14" s="7" t="s">
        <v>45</v>
      </c>
      <c r="G14" s="7" t="s">
        <v>46</v>
      </c>
      <c r="H14" s="7" t="s">
        <v>3</v>
      </c>
      <c r="I14" s="7" t="s">
        <v>20</v>
      </c>
      <c r="J14" s="7" t="s">
        <v>21</v>
      </c>
      <c r="K14" s="7" t="s">
        <v>23</v>
      </c>
      <c r="L14" s="7" t="s">
        <v>45</v>
      </c>
      <c r="M14" s="7" t="s">
        <v>46</v>
      </c>
      <c r="N14" s="7" t="s">
        <v>3</v>
      </c>
      <c r="O14" s="7" t="s">
        <v>20</v>
      </c>
      <c r="P14" s="7" t="s">
        <v>21</v>
      </c>
      <c r="Q14" s="7" t="s">
        <v>22</v>
      </c>
      <c r="R14" s="7" t="s">
        <v>45</v>
      </c>
      <c r="S14" s="7" t="s">
        <v>46</v>
      </c>
      <c r="T14" s="7" t="s">
        <v>3</v>
      </c>
      <c r="U14" s="1"/>
    </row>
    <row r="15" spans="1:21" ht="18.75">
      <c r="A15" s="57"/>
      <c r="B15" s="60"/>
      <c r="C15" s="8" t="s">
        <v>6</v>
      </c>
      <c r="D15" s="8" t="s">
        <v>6</v>
      </c>
      <c r="E15" s="8" t="s">
        <v>6</v>
      </c>
      <c r="F15" s="8" t="s">
        <v>6</v>
      </c>
      <c r="G15" s="8" t="s">
        <v>6</v>
      </c>
      <c r="H15" s="8" t="s">
        <v>6</v>
      </c>
      <c r="I15" s="8" t="s">
        <v>7</v>
      </c>
      <c r="J15" s="8" t="s">
        <v>7</v>
      </c>
      <c r="K15" s="8" t="s">
        <v>7</v>
      </c>
      <c r="L15" s="8" t="s">
        <v>7</v>
      </c>
      <c r="M15" s="8" t="s">
        <v>7</v>
      </c>
      <c r="N15" s="8" t="s">
        <v>7</v>
      </c>
      <c r="O15" s="8" t="s">
        <v>5</v>
      </c>
      <c r="P15" s="8" t="s">
        <v>5</v>
      </c>
      <c r="Q15" s="8" t="s">
        <v>5</v>
      </c>
      <c r="R15" s="8" t="s">
        <v>5</v>
      </c>
      <c r="S15" s="8" t="s">
        <v>5</v>
      </c>
      <c r="T15" s="8" t="s">
        <v>5</v>
      </c>
      <c r="U15" s="1"/>
    </row>
    <row r="16" spans="1:21" ht="18.75">
      <c r="A16" s="13">
        <v>1</v>
      </c>
      <c r="B16" s="13">
        <v>2</v>
      </c>
      <c r="C16" s="7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7">
        <v>12</v>
      </c>
      <c r="M16" s="7">
        <v>13</v>
      </c>
      <c r="N16" s="7">
        <v>14</v>
      </c>
      <c r="O16" s="7">
        <v>15</v>
      </c>
      <c r="P16" s="7">
        <v>16</v>
      </c>
      <c r="Q16" s="7">
        <v>17</v>
      </c>
      <c r="R16" s="7">
        <v>18</v>
      </c>
      <c r="S16" s="7">
        <v>19</v>
      </c>
      <c r="T16" s="7">
        <v>20</v>
      </c>
      <c r="U16" s="1"/>
    </row>
    <row r="17" spans="1:21" ht="18.75">
      <c r="A17" s="14"/>
      <c r="B17" s="15" t="s">
        <v>52</v>
      </c>
      <c r="C17" s="10">
        <f aca="true" t="shared" si="0" ref="C17:T17">C18+C19+C20+C21+C22</f>
        <v>0</v>
      </c>
      <c r="D17" s="10">
        <f t="shared" si="0"/>
        <v>3707.5</v>
      </c>
      <c r="E17" s="10">
        <f t="shared" si="0"/>
        <v>1817.5</v>
      </c>
      <c r="F17" s="10">
        <f t="shared" si="0"/>
        <v>1369.4</v>
      </c>
      <c r="G17" s="10">
        <f t="shared" si="0"/>
        <v>755.9</v>
      </c>
      <c r="H17" s="10">
        <f t="shared" si="0"/>
        <v>7650.299999999999</v>
      </c>
      <c r="I17" s="11">
        <f t="shared" si="0"/>
        <v>0</v>
      </c>
      <c r="J17" s="11">
        <f t="shared" si="0"/>
        <v>112</v>
      </c>
      <c r="K17" s="11">
        <f t="shared" si="0"/>
        <v>48</v>
      </c>
      <c r="L17" s="11">
        <f t="shared" si="0"/>
        <v>35</v>
      </c>
      <c r="M17" s="11">
        <v>19</v>
      </c>
      <c r="N17" s="11">
        <f t="shared" si="0"/>
        <v>214</v>
      </c>
      <c r="O17" s="11">
        <f t="shared" si="0"/>
        <v>0</v>
      </c>
      <c r="P17" s="11">
        <v>253</v>
      </c>
      <c r="Q17" s="11">
        <f t="shared" si="0"/>
        <v>108</v>
      </c>
      <c r="R17" s="11">
        <f t="shared" si="0"/>
        <v>77</v>
      </c>
      <c r="S17" s="11">
        <v>44</v>
      </c>
      <c r="T17" s="11">
        <f t="shared" si="0"/>
        <v>482</v>
      </c>
      <c r="U17" s="1"/>
    </row>
    <row r="18" spans="1:21" ht="18.75">
      <c r="A18" s="13">
        <v>1</v>
      </c>
      <c r="B18" s="16" t="s">
        <v>42</v>
      </c>
      <c r="C18" s="9">
        <v>0</v>
      </c>
      <c r="D18" s="9">
        <v>3707.5</v>
      </c>
      <c r="E18" s="9">
        <v>0</v>
      </c>
      <c r="F18" s="9">
        <v>0</v>
      </c>
      <c r="G18" s="9">
        <v>0</v>
      </c>
      <c r="H18" s="10">
        <f>D18</f>
        <v>3707.5</v>
      </c>
      <c r="I18" s="17">
        <v>0</v>
      </c>
      <c r="J18" s="17">
        <v>112</v>
      </c>
      <c r="K18" s="17">
        <v>0</v>
      </c>
      <c r="L18" s="17">
        <v>0</v>
      </c>
      <c r="M18" s="17">
        <v>0</v>
      </c>
      <c r="N18" s="11">
        <v>112</v>
      </c>
      <c r="O18" s="8">
        <v>0</v>
      </c>
      <c r="P18" s="8">
        <v>253</v>
      </c>
      <c r="Q18" s="8">
        <v>0</v>
      </c>
      <c r="R18" s="8">
        <v>0</v>
      </c>
      <c r="S18" s="8">
        <v>0</v>
      </c>
      <c r="T18" s="8">
        <f>O18+P18+Q18+R18+S18</f>
        <v>253</v>
      </c>
      <c r="U18" s="1"/>
    </row>
    <row r="19" spans="1:21" ht="19.5" customHeight="1">
      <c r="A19" s="13">
        <v>2</v>
      </c>
      <c r="B19" s="16" t="s">
        <v>43</v>
      </c>
      <c r="C19" s="9">
        <v>0</v>
      </c>
      <c r="D19" s="9">
        <v>0</v>
      </c>
      <c r="E19" s="9">
        <v>1817.5</v>
      </c>
      <c r="F19" s="9">
        <v>0</v>
      </c>
      <c r="G19" s="9">
        <v>0</v>
      </c>
      <c r="H19" s="10">
        <f>E19</f>
        <v>1817.5</v>
      </c>
      <c r="I19" s="17">
        <v>0</v>
      </c>
      <c r="J19" s="17">
        <v>0</v>
      </c>
      <c r="K19" s="17">
        <v>48</v>
      </c>
      <c r="L19" s="17">
        <v>0</v>
      </c>
      <c r="M19" s="17">
        <v>0</v>
      </c>
      <c r="N19" s="11">
        <v>48</v>
      </c>
      <c r="O19" s="8">
        <v>0</v>
      </c>
      <c r="P19" s="8">
        <v>0</v>
      </c>
      <c r="Q19" s="8">
        <v>108</v>
      </c>
      <c r="R19" s="8">
        <v>0</v>
      </c>
      <c r="S19" s="8">
        <v>0</v>
      </c>
      <c r="T19" s="8">
        <f>O19+P19+Q19+R19+S19</f>
        <v>108</v>
      </c>
      <c r="U19" s="1"/>
    </row>
    <row r="20" spans="1:21" ht="19.5" customHeight="1">
      <c r="A20" s="13">
        <v>3</v>
      </c>
      <c r="B20" s="16" t="s">
        <v>44</v>
      </c>
      <c r="C20" s="9">
        <v>0</v>
      </c>
      <c r="D20" s="9">
        <v>0</v>
      </c>
      <c r="E20" s="9">
        <v>0</v>
      </c>
      <c r="F20" s="9">
        <v>1369.4</v>
      </c>
      <c r="G20" s="9">
        <v>0</v>
      </c>
      <c r="H20" s="10">
        <f>F20</f>
        <v>1369.4</v>
      </c>
      <c r="I20" s="17">
        <v>0</v>
      </c>
      <c r="J20" s="17">
        <v>0</v>
      </c>
      <c r="K20" s="17">
        <v>0</v>
      </c>
      <c r="L20" s="17">
        <v>35</v>
      </c>
      <c r="M20" s="17">
        <v>0</v>
      </c>
      <c r="N20" s="11">
        <v>35</v>
      </c>
      <c r="O20" s="8">
        <v>0</v>
      </c>
      <c r="P20" s="8">
        <v>0</v>
      </c>
      <c r="Q20" s="8">
        <v>0</v>
      </c>
      <c r="R20" s="8">
        <v>77</v>
      </c>
      <c r="S20" s="8">
        <v>0</v>
      </c>
      <c r="T20" s="8">
        <f>O20+P20+Q20+R20+S20</f>
        <v>77</v>
      </c>
      <c r="U20" s="1"/>
    </row>
    <row r="21" spans="1:21" ht="22.5" customHeight="1">
      <c r="A21" s="13">
        <v>4</v>
      </c>
      <c r="B21" s="16" t="s">
        <v>47</v>
      </c>
      <c r="C21" s="9">
        <v>0</v>
      </c>
      <c r="D21" s="9">
        <v>0</v>
      </c>
      <c r="E21" s="9">
        <v>0</v>
      </c>
      <c r="F21" s="9">
        <v>0</v>
      </c>
      <c r="G21" s="9">
        <v>755.9</v>
      </c>
      <c r="H21" s="10">
        <v>755.9</v>
      </c>
      <c r="I21" s="17">
        <v>0</v>
      </c>
      <c r="J21" s="17">
        <v>0</v>
      </c>
      <c r="K21" s="17">
        <v>0</v>
      </c>
      <c r="L21" s="17">
        <v>0</v>
      </c>
      <c r="M21" s="17">
        <v>19</v>
      </c>
      <c r="N21" s="11">
        <v>19</v>
      </c>
      <c r="O21" s="8">
        <v>0</v>
      </c>
      <c r="P21" s="8">
        <v>0</v>
      </c>
      <c r="Q21" s="8">
        <v>0</v>
      </c>
      <c r="R21" s="8">
        <v>0</v>
      </c>
      <c r="S21" s="8">
        <v>44</v>
      </c>
      <c r="T21" s="8">
        <f>O21+P21+Q21+R21+S21</f>
        <v>44</v>
      </c>
      <c r="U21" s="1"/>
    </row>
    <row r="22" spans="1:21" ht="21" customHeight="1">
      <c r="A22" s="13">
        <v>5</v>
      </c>
      <c r="B22" s="16" t="s">
        <v>48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0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1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f>O22+P22+Q22+R22+S22</f>
        <v>0</v>
      </c>
      <c r="U22" s="1"/>
    </row>
    <row r="23" ht="12.75">
      <c r="T23" s="30" t="s">
        <v>63</v>
      </c>
    </row>
  </sheetData>
  <sheetProtection/>
  <mergeCells count="14">
    <mergeCell ref="A9:T9"/>
    <mergeCell ref="A10:T10"/>
    <mergeCell ref="A11:T11"/>
    <mergeCell ref="A13:A15"/>
    <mergeCell ref="B13:B15"/>
    <mergeCell ref="C13:H13"/>
    <mergeCell ref="I13:N13"/>
    <mergeCell ref="O13:T13"/>
    <mergeCell ref="A3:T3"/>
    <mergeCell ref="A4:T4"/>
    <mergeCell ref="A5:T5"/>
    <mergeCell ref="A6:T6"/>
    <mergeCell ref="A7:T7"/>
    <mergeCell ref="A8:T8"/>
  </mergeCells>
  <printOptions/>
  <pageMargins left="0.75" right="0.75" top="1" bottom="1" header="0.5" footer="0.5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2015-12-08T06:24:16Z</cp:lastPrinted>
  <dcterms:created xsi:type="dcterms:W3CDTF">1996-10-08T23:32:33Z</dcterms:created>
  <dcterms:modified xsi:type="dcterms:W3CDTF">2015-12-08T06:31:54Z</dcterms:modified>
  <cp:category/>
  <cp:version/>
  <cp:contentType/>
  <cp:contentStatus/>
</cp:coreProperties>
</file>