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.1изм(2)" sheetId="1" r:id="rId1"/>
    <sheet name="изм.4 (2)" sheetId="2" r:id="rId2"/>
  </sheets>
  <definedNames>
    <definedName name="_xlnm.Print_Area" localSheetId="0">'прил.1изм(2)'!$A$2:$P$103</definedName>
  </definedNames>
  <calcPr fullCalcOnLoad="1"/>
</workbook>
</file>

<file path=xl/sharedStrings.xml><?xml version="1.0" encoding="utf-8"?>
<sst xmlns="http://schemas.openxmlformats.org/spreadsheetml/2006/main" count="181" uniqueCount="130">
  <si>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</si>
  <si>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</si>
  <si>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</si>
  <si>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</si>
  <si>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</si>
  <si>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</si>
  <si>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</si>
  <si>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</si>
  <si>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</si>
  <si>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</si>
  <si>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</si>
  <si>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</si>
  <si>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удельная стоимость 1 кв. м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</si>
  <si>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</si>
  <si>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</si>
  <si>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</si>
  <si>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</si>
  <si>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</si>
  <si>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</si>
  <si>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</si>
  <si>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</si>
  <si>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</si>
  <si>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</si>
  <si>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</si>
  <si>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9</t>
  </si>
  <si>
    <t>г. Емва, ул. Хвойная, дом 13</t>
  </si>
  <si>
    <t>г. Емва, ул. Хвойная, дом 14</t>
  </si>
  <si>
    <t>г. Емва, ул. 60 лет Октября, дом 6</t>
  </si>
  <si>
    <t>г. Емва, ул. 60 лет Октября, дом 18</t>
  </si>
  <si>
    <t>пст. Чиньяворык, ул.Железнодорожная, дом 12</t>
  </si>
  <si>
    <t>пст. Чиньяворык, ул.Железнодорожная, дом 14</t>
  </si>
  <si>
    <t>пст. Чиньяворык, ул.Железнодорожная, дом 30</t>
  </si>
  <si>
    <t>пст. Вожаель, ул.50 лет ВЛКСМ, дом 18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</si>
  <si>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</si>
  <si>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</si>
  <si>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</si>
  <si>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</si>
  <si>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</si>
  <si>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г. Емва, ул. Хвойная, дом 16</t>
  </si>
  <si>
    <t>г. Емва, ул. Калинина, дом 19</t>
  </si>
  <si>
    <t>г. Емва, ул. Дорожная, дом 12</t>
  </si>
  <si>
    <t>г. Емва, ул. Вымская, дом 18</t>
  </si>
  <si>
    <t>г. Емва, ул. Московская, дом 5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</si>
  <si>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</si>
  <si>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</si>
  <si>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</si>
  <si>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</si>
  <si>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</si>
  <si>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</si>
  <si>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</si>
  <si>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</si>
  <si>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</si>
  <si>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</si>
  <si>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</si>
  <si>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</si>
  <si>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</si>
  <si>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</si>
  <si>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</si>
  <si>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</si>
  <si>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</si>
  <si>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</si>
  <si>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</si>
  <si>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</si>
  <si>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</si>
  <si>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</si>
  <si>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п. Мещура, ул. Коммунистическая, дом 15</t>
  </si>
  <si>
    <t>п. Мещура, ул. Коммунистическая, дом 29</t>
  </si>
  <si>
    <t>пгт. Синдор, ул. Дзержинского, дом 6</t>
  </si>
  <si>
    <t>пгт. Синдор, ул. Дзержинского, дом 8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</si>
  <si>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</si>
  <si>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</si>
  <si>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</si>
  <si>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</si>
  <si>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</si>
  <si>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</si>
  <si>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</si>
  <si>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</si>
  <si>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г.Емва, ул.Дзержтнского,дом 122</t>
  </si>
  <si>
    <t>п.Чиньяворык, ул. Северная,дом 6</t>
  </si>
  <si>
    <t>Итого по I этапу программы:</t>
  </si>
  <si>
    <t>Итого по II этапу программы:</t>
  </si>
  <si>
    <t>Итого по III этапу программы:</t>
  </si>
  <si>
    <t>2016г.</t>
  </si>
  <si>
    <t>2017г.</t>
  </si>
  <si>
    <t>Итого по IV этапу программы:</t>
  </si>
  <si>
    <t>Итого по V этапу программы:</t>
  </si>
  <si>
    <t>г. Емва, ул. Хвойная, дом 19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</si>
  <si>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</si>
  <si>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</si>
  <si>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</si>
  <si>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</si>
  <si>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</si>
  <si>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</si>
  <si>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>г. Емва,ул. Коммунистическая, дом 8</t>
  </si>
  <si>
    <t>г. Емва,ул. Коммунистическая, дом 25</t>
  </si>
  <si>
    <t>г. Емва,ул. Октябрьская, дом 28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</si>
  <si>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</si>
  <si>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</si>
  <si>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</si>
  <si>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</si>
  <si>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</si>
  <si>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</si>
  <si>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( I этап 2013-2014 гг., II этап 2014-2015 гг., III этап 2015 - 2016 гг.,</t>
  </si>
  <si>
    <t>IV этап 2016-2017гг.,V этап 2017г. (до 1 сентября 2017г.))"</t>
  </si>
  <si>
    <t>."</t>
  </si>
  <si>
    <t>III этап 2015-2016г.,IV этап 2016-2017г., V этап 2017г. (до 1 сентября 2017г.))"</t>
  </si>
  <si>
    <t>пст. Чиньяворык, ул.Железнодорожная, дом 20</t>
  </si>
  <si>
    <t>Общий итог по Программе</t>
  </si>
  <si>
    <t>п.Чернореченский, ул. Никульцева, дом 1</t>
  </si>
  <si>
    <t>в том числе:</t>
  </si>
  <si>
    <t>V этап до 1 сентября 2017 г.</t>
  </si>
  <si>
    <t>IV этап 2016-2017 гг.</t>
  </si>
  <si>
    <t>II этап 2014-2015 гг.</t>
  </si>
  <si>
    <t>III этап 2015-2016 гг.</t>
  </si>
  <si>
    <t>I этап 2013 - 2014гг</t>
  </si>
  <si>
    <t>пст. Чиньяворык, ул.Шевченко, дом 8</t>
  </si>
  <si>
    <t>к адресной программе</t>
  </si>
  <si>
    <t>на территории муниципального района "Княжпогостский" на 2013-2017 годы</t>
  </si>
  <si>
    <t>Планируемые показатели выполнения адресной программы</t>
  </si>
  <si>
    <t xml:space="preserve">к адресной программе </t>
  </si>
  <si>
    <t>г. Емва, ул. Песчаная, дом 23</t>
  </si>
  <si>
    <t>г. Емва, ул. Песчаная, дом 32</t>
  </si>
  <si>
    <t>г. Емва, ул. Песчаная, дом 36</t>
  </si>
  <si>
    <t>г. Емва, ул. Калинина, дом 33</t>
  </si>
  <si>
    <t>г. Емва, ул. Песчаная, дом 6</t>
  </si>
  <si>
    <t>г. Емва, ул. Одесская, дом 10</t>
  </si>
  <si>
    <t>п. Чиньяворык, ул. Свердлова, дом 2</t>
  </si>
  <si>
    <t>п. Тракт, ул.Железнодорожная, дом 13</t>
  </si>
  <si>
    <t>пст. Чиньяворык, ул.Северная, дом 8</t>
  </si>
  <si>
    <t>пст. Тракт, ул.Лесная, дом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</si>
</sst>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2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Border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189" fontId="11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9" fontId="11" fillId="32" borderId="10" xfId="0" applyNumberFormat="1" applyFont="1" applyFill="1" applyBorder="1" applyAlignment="1">
      <alignment horizontal="center" vertical="center" wrapText="1"/>
    </xf>
    <xf numFmtId="189" fontId="11" fillId="32" borderId="13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89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5"/>
  <sheetViews>
    <sheetView tabSelected="1" view="pageBreakPreview" zoomScale="70" zoomScaleNormal="80" zoomScaleSheetLayoutView="70" zoomScalePageLayoutView="0" workbookViewId="0" topLeftCell="A49">
      <selection activeCell="H79" sqref="H79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2.00390625" style="0" customWidth="1"/>
    <col min="4" max="4" width="15.7109375" style="0" customWidth="1"/>
    <col min="5" max="5" width="11.7109375" style="0" customWidth="1"/>
    <col min="6" max="6" width="15.57421875" style="0" customWidth="1"/>
    <col min="7" max="7" width="11.140625" style="0" bestFit="1" customWidth="1"/>
    <col min="8" max="8" width="12.28125" style="0" customWidth="1"/>
    <col min="9" max="9" width="15.7109375" style="0" customWidth="1"/>
    <col min="10" max="11" width="12.28125" style="0" customWidth="1"/>
    <col min="12" max="12" width="14.8515625" style="0" customWidth="1"/>
    <col min="13" max="16" width="12.28125" style="0" customWidth="1"/>
    <col min="17" max="17" width="9.140625" style="0" hidden="1" customWidth="1"/>
  </cols>
  <sheetData>
    <row r="2" spans="1:16" ht="18.75" customHeight="1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 customHeight="1">
      <c r="A3" s="55" t="s">
        <v>119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1" customHeight="1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0.25" customHeight="1">
      <c r="A5" s="55" t="s">
        <v>97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9.5" customHeight="1">
      <c r="A6" s="55" t="s">
        <v>98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21" customHeight="1">
      <c r="A7" s="55" t="s">
        <v>105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6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2.75">
      <c r="A9" s="56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9"/>
    </row>
    <row r="11" spans="1:18" ht="22.5" customHeight="1">
      <c r="A11" s="60" t="s">
        <v>1</v>
      </c>
      <c r="B11" s="60" t="s">
        <v>2</v>
      </c>
      <c r="C11" s="72" t="s">
        <v>3</v>
      </c>
      <c r="D11" s="73"/>
      <c r="E11" s="57" t="s">
        <v>15</v>
      </c>
      <c r="F11" s="57"/>
      <c r="G11" s="57"/>
      <c r="H11" s="57" t="s">
        <v>16</v>
      </c>
      <c r="I11" s="57"/>
      <c r="J11" s="57"/>
      <c r="K11" s="57" t="s">
        <v>10</v>
      </c>
      <c r="L11" s="57"/>
      <c r="M11" s="57"/>
      <c r="N11" s="52" t="s">
        <v>11</v>
      </c>
      <c r="O11" s="53"/>
      <c r="P11" s="54"/>
      <c r="Q11" s="63"/>
      <c r="R11" s="13"/>
    </row>
    <row r="12" spans="1:18" ht="12.75">
      <c r="A12" s="61"/>
      <c r="B12" s="61"/>
      <c r="C12" s="64" t="s">
        <v>91</v>
      </c>
      <c r="D12" s="51" t="s">
        <v>92</v>
      </c>
      <c r="E12" s="51" t="s">
        <v>99</v>
      </c>
      <c r="F12" s="51" t="s">
        <v>100</v>
      </c>
      <c r="G12" s="50" t="s">
        <v>12</v>
      </c>
      <c r="H12" s="51" t="s">
        <v>13</v>
      </c>
      <c r="I12" s="51" t="s">
        <v>14</v>
      </c>
      <c r="J12" s="50" t="s">
        <v>12</v>
      </c>
      <c r="K12" s="51" t="s">
        <v>13</v>
      </c>
      <c r="L12" s="51" t="s">
        <v>14</v>
      </c>
      <c r="M12" s="50" t="s">
        <v>12</v>
      </c>
      <c r="N12" s="51" t="s">
        <v>13</v>
      </c>
      <c r="O12" s="51" t="s">
        <v>14</v>
      </c>
      <c r="P12" s="50" t="s">
        <v>12</v>
      </c>
      <c r="Q12" s="63"/>
      <c r="R12" s="13"/>
    </row>
    <row r="13" spans="1:18" ht="63" customHeight="1">
      <c r="A13" s="62"/>
      <c r="B13" s="62"/>
      <c r="C13" s="65"/>
      <c r="D13" s="51" t="s">
        <v>4</v>
      </c>
      <c r="E13" s="51"/>
      <c r="F13" s="51"/>
      <c r="G13" s="50"/>
      <c r="H13" s="51"/>
      <c r="I13" s="51"/>
      <c r="J13" s="50"/>
      <c r="K13" s="51"/>
      <c r="L13" s="51"/>
      <c r="M13" s="50"/>
      <c r="N13" s="51"/>
      <c r="O13" s="51"/>
      <c r="P13" s="50"/>
      <c r="Q13" s="63"/>
      <c r="R13" s="13"/>
    </row>
    <row r="14" spans="1:18" ht="12.75">
      <c r="A14" s="20"/>
      <c r="B14" s="20"/>
      <c r="C14" s="20" t="s">
        <v>6</v>
      </c>
      <c r="D14" s="20" t="s">
        <v>6</v>
      </c>
      <c r="E14" s="20" t="s">
        <v>6</v>
      </c>
      <c r="F14" s="20" t="s">
        <v>8</v>
      </c>
      <c r="G14" s="20" t="s">
        <v>8</v>
      </c>
      <c r="H14" s="20" t="s">
        <v>6</v>
      </c>
      <c r="I14" s="20" t="s">
        <v>8</v>
      </c>
      <c r="J14" s="20" t="s">
        <v>8</v>
      </c>
      <c r="K14" s="20" t="s">
        <v>6</v>
      </c>
      <c r="L14" s="20" t="s">
        <v>8</v>
      </c>
      <c r="M14" s="20" t="s">
        <v>8</v>
      </c>
      <c r="N14" s="20" t="s">
        <v>6</v>
      </c>
      <c r="O14" s="20" t="s">
        <v>8</v>
      </c>
      <c r="P14" s="20" t="s">
        <v>8</v>
      </c>
      <c r="Q14" s="4"/>
      <c r="R14" s="13"/>
    </row>
    <row r="15" spans="1:18" ht="12.7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3"/>
      <c r="R15" s="13"/>
    </row>
    <row r="16" spans="1:18" ht="27.75" customHeight="1">
      <c r="A16" s="70" t="s">
        <v>107</v>
      </c>
      <c r="B16" s="71"/>
      <c r="C16" s="28">
        <f>C18+C60+C77+C93+C101</f>
        <v>7395.599999999999</v>
      </c>
      <c r="D16" s="28">
        <f>D18+D60+D77+D93+D101</f>
        <v>279710972.01</v>
      </c>
      <c r="E16" s="28">
        <f>E18+E60+E77+E93+E101</f>
        <v>5510.7</v>
      </c>
      <c r="F16" s="28">
        <f>F18+F60+F77+F93+F101</f>
        <v>200677874.46</v>
      </c>
      <c r="G16" s="28">
        <f>(G18+G60+G77+G93+G101)/2</f>
        <v>37518.42085675604</v>
      </c>
      <c r="H16" s="28">
        <f>H93</f>
        <v>133.3</v>
      </c>
      <c r="I16" s="28">
        <f>I93</f>
        <v>5789988.04</v>
      </c>
      <c r="J16" s="28">
        <f>J93</f>
        <v>43435.76922126081</v>
      </c>
      <c r="K16" s="28">
        <f>K77+K93</f>
        <v>1751.6</v>
      </c>
      <c r="L16" s="28">
        <f>L77+L93</f>
        <v>73243109.51</v>
      </c>
      <c r="M16" s="28">
        <f>(M77+M93)/2</f>
        <v>42395.77221004543</v>
      </c>
      <c r="N16" s="28">
        <f>(N18+N60+N77+N93+N101)/2</f>
        <v>0</v>
      </c>
      <c r="O16" s="28">
        <f>(O18+O60+O77+O93+O101)/2</f>
        <v>0</v>
      </c>
      <c r="P16" s="28">
        <f>(P18+P60+P77+P93+P101)/2</f>
        <v>0</v>
      </c>
      <c r="Q16" s="6"/>
      <c r="R16" s="13"/>
    </row>
    <row r="17" spans="1:18" ht="15" customHeight="1">
      <c r="A17" s="70" t="s">
        <v>109</v>
      </c>
      <c r="B17" s="71"/>
      <c r="C17" s="21"/>
      <c r="D17" s="27"/>
      <c r="E17" s="21"/>
      <c r="F17" s="27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6"/>
      <c r="R17" s="13"/>
    </row>
    <row r="18" spans="1:18" ht="15.75">
      <c r="A18" s="66" t="s">
        <v>114</v>
      </c>
      <c r="B18" s="66"/>
      <c r="C18" s="28">
        <v>3707.5</v>
      </c>
      <c r="D18" s="28">
        <f>SUM(D19:D58)</f>
        <v>127272288.65999995</v>
      </c>
      <c r="E18" s="28">
        <f>C18</f>
        <v>3707.5</v>
      </c>
      <c r="F18" s="28">
        <f>F19+F20+F21+F22+F23+F24+F25+F26+F27+F28+F29+F30+F31+F32+F33+F34+F35+F36+F37+F38+F39+F40+F41+F42+F43+F44+F45+F46+F47+F48+F49+F50+F51+F52+F53+F54+F55+F56</f>
        <v>127272288.66</v>
      </c>
      <c r="G18" s="21">
        <f>F18/E18</f>
        <v>34328.33139851652</v>
      </c>
      <c r="H18" s="21">
        <f>G18/F18</f>
        <v>0.00026972353337828726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"/>
      <c r="R18" s="13"/>
    </row>
    <row r="19" spans="1:18" ht="15">
      <c r="A19" s="43">
        <v>1</v>
      </c>
      <c r="B19" s="44" t="s">
        <v>93</v>
      </c>
      <c r="C19" s="22">
        <v>242.1</v>
      </c>
      <c r="D19" s="40">
        <v>8350491.26</v>
      </c>
      <c r="E19" s="48">
        <f aca="true" t="shared" si="0" ref="E19:E58">C19</f>
        <v>242.1</v>
      </c>
      <c r="F19" s="40">
        <v>8350491.26</v>
      </c>
      <c r="G19" s="29">
        <f aca="true" t="shared" si="1" ref="G19:G50">F19/E19</f>
        <v>34491.90937629079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"/>
      <c r="R19" s="13"/>
    </row>
    <row r="20" spans="1:17" ht="15">
      <c r="A20" s="43">
        <v>2</v>
      </c>
      <c r="B20" s="44" t="s">
        <v>120</v>
      </c>
      <c r="C20" s="22">
        <v>121.8</v>
      </c>
      <c r="D20" s="40">
        <v>4201114.56</v>
      </c>
      <c r="E20" s="48">
        <f t="shared" si="0"/>
        <v>121.8</v>
      </c>
      <c r="F20" s="40">
        <v>4201114.56</v>
      </c>
      <c r="G20" s="29">
        <f t="shared" si="1"/>
        <v>34491.90935960591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/>
    </row>
    <row r="21" spans="1:17" ht="15">
      <c r="A21" s="43">
        <v>3</v>
      </c>
      <c r="B21" s="44" t="s">
        <v>121</v>
      </c>
      <c r="C21" s="22">
        <v>78.8</v>
      </c>
      <c r="D21" s="40">
        <v>2717962.45</v>
      </c>
      <c r="E21" s="48">
        <f t="shared" si="0"/>
        <v>78.8</v>
      </c>
      <c r="F21" s="40">
        <v>2717962.45</v>
      </c>
      <c r="G21" s="29">
        <f t="shared" si="1"/>
        <v>34491.909263959395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/>
    </row>
    <row r="22" spans="1:17" ht="15">
      <c r="A22" s="43">
        <v>4</v>
      </c>
      <c r="B22" s="44" t="s">
        <v>122</v>
      </c>
      <c r="C22" s="22">
        <v>76.4</v>
      </c>
      <c r="D22" s="40">
        <v>2635181.87</v>
      </c>
      <c r="E22" s="48">
        <f t="shared" si="0"/>
        <v>76.4</v>
      </c>
      <c r="F22" s="40">
        <v>2635181.87</v>
      </c>
      <c r="G22" s="29">
        <f t="shared" si="1"/>
        <v>34491.90929319372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"/>
    </row>
    <row r="23" spans="1:17" ht="15">
      <c r="A23" s="43">
        <v>5</v>
      </c>
      <c r="B23" s="44" t="s">
        <v>27</v>
      </c>
      <c r="C23" s="22">
        <v>74.8</v>
      </c>
      <c r="D23" s="40">
        <v>2579994.81</v>
      </c>
      <c r="E23" s="48">
        <f t="shared" si="0"/>
        <v>74.8</v>
      </c>
      <c r="F23" s="40">
        <v>2579994.81</v>
      </c>
      <c r="G23" s="29">
        <f t="shared" si="1"/>
        <v>34491.90922459893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"/>
    </row>
    <row r="24" spans="1:17" ht="15">
      <c r="A24" s="43">
        <v>6</v>
      </c>
      <c r="B24" s="44" t="s">
        <v>55</v>
      </c>
      <c r="C24" s="22">
        <v>55.4</v>
      </c>
      <c r="D24" s="40">
        <v>1910851.77</v>
      </c>
      <c r="E24" s="48">
        <f t="shared" si="0"/>
        <v>55.4</v>
      </c>
      <c r="F24" s="40">
        <v>1910851.77</v>
      </c>
      <c r="G24" s="29">
        <f t="shared" si="1"/>
        <v>34491.90920577617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"/>
    </row>
    <row r="25" spans="1:17" ht="15">
      <c r="A25" s="43">
        <v>7</v>
      </c>
      <c r="B25" s="44" t="s">
        <v>36</v>
      </c>
      <c r="C25" s="22">
        <v>53.7</v>
      </c>
      <c r="D25" s="40">
        <v>1852215.53</v>
      </c>
      <c r="E25" s="48">
        <f t="shared" si="0"/>
        <v>53.7</v>
      </c>
      <c r="F25" s="40">
        <v>1852215.53</v>
      </c>
      <c r="G25" s="29">
        <f t="shared" si="1"/>
        <v>34491.909310986965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"/>
    </row>
    <row r="26" spans="1:17" ht="30">
      <c r="A26" s="43">
        <v>8</v>
      </c>
      <c r="B26" s="44" t="s">
        <v>32</v>
      </c>
      <c r="C26" s="22">
        <v>188.6</v>
      </c>
      <c r="D26" s="40">
        <v>6505174.09</v>
      </c>
      <c r="E26" s="48">
        <f t="shared" si="0"/>
        <v>188.6</v>
      </c>
      <c r="F26" s="40">
        <v>6505174.09</v>
      </c>
      <c r="G26" s="29">
        <f t="shared" si="1"/>
        <v>34491.90927889714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"/>
    </row>
    <row r="27" spans="1:23" ht="30">
      <c r="A27" s="45">
        <v>9</v>
      </c>
      <c r="B27" s="46" t="s">
        <v>94</v>
      </c>
      <c r="C27" s="37">
        <v>348.7</v>
      </c>
      <c r="D27" s="41">
        <v>11982329.27</v>
      </c>
      <c r="E27" s="48">
        <f t="shared" si="0"/>
        <v>348.7</v>
      </c>
      <c r="F27" s="41">
        <v>12023712.28</v>
      </c>
      <c r="G27" s="38">
        <f t="shared" si="1"/>
        <v>34481.53794092343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3">
        <v>0</v>
      </c>
      <c r="R27" s="34"/>
      <c r="S27" s="34"/>
      <c r="T27" s="34"/>
      <c r="U27" s="34"/>
      <c r="V27" s="35"/>
      <c r="W27" s="32"/>
    </row>
    <row r="28" spans="1:18" ht="15">
      <c r="A28" s="45">
        <v>10</v>
      </c>
      <c r="B28" s="44" t="s">
        <v>123</v>
      </c>
      <c r="C28" s="22">
        <v>77.7</v>
      </c>
      <c r="D28" s="40">
        <v>2669994.22</v>
      </c>
      <c r="E28" s="48">
        <f t="shared" si="0"/>
        <v>77.7</v>
      </c>
      <c r="F28" s="40">
        <v>2679215.51</v>
      </c>
      <c r="G28" s="29">
        <f t="shared" si="1"/>
        <v>34481.538095238095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3"/>
      <c r="R28" s="13"/>
    </row>
    <row r="29" spans="1:17" ht="15">
      <c r="A29" s="45">
        <v>11</v>
      </c>
      <c r="B29" s="44" t="s">
        <v>58</v>
      </c>
      <c r="C29" s="22">
        <v>73.9</v>
      </c>
      <c r="D29" s="40">
        <v>2539415.35</v>
      </c>
      <c r="E29" s="48">
        <f t="shared" si="0"/>
        <v>73.9</v>
      </c>
      <c r="F29" s="40">
        <v>2548185.64</v>
      </c>
      <c r="G29" s="29">
        <f t="shared" si="1"/>
        <v>34481.53775372124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3"/>
    </row>
    <row r="30" spans="1:17" ht="15">
      <c r="A30" s="45">
        <v>12</v>
      </c>
      <c r="B30" s="44" t="s">
        <v>28</v>
      </c>
      <c r="C30" s="22">
        <v>73.9</v>
      </c>
      <c r="D30" s="40">
        <v>2539415.35</v>
      </c>
      <c r="E30" s="48">
        <f t="shared" si="0"/>
        <v>73.9</v>
      </c>
      <c r="F30" s="40">
        <v>2548185.65</v>
      </c>
      <c r="G30" s="29">
        <f t="shared" si="1"/>
        <v>34481.53788903924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3"/>
    </row>
    <row r="31" spans="1:17" ht="15">
      <c r="A31" s="45">
        <v>13</v>
      </c>
      <c r="B31" s="44" t="s">
        <v>124</v>
      </c>
      <c r="C31" s="22">
        <v>41.1</v>
      </c>
      <c r="D31" s="40">
        <v>1412313.55</v>
      </c>
      <c r="E31" s="48">
        <f t="shared" si="0"/>
        <v>41.1</v>
      </c>
      <c r="F31" s="40">
        <v>1417191.21</v>
      </c>
      <c r="G31" s="29">
        <f t="shared" si="1"/>
        <v>34481.537956204374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3"/>
    </row>
    <row r="32" spans="1:17" ht="15">
      <c r="A32" s="45">
        <v>14</v>
      </c>
      <c r="B32" s="44" t="s">
        <v>37</v>
      </c>
      <c r="C32" s="22">
        <v>103.9</v>
      </c>
      <c r="D32" s="40">
        <v>3570301.15</v>
      </c>
      <c r="E32" s="48">
        <f t="shared" si="0"/>
        <v>103.9</v>
      </c>
      <c r="F32" s="40">
        <v>3582631.79</v>
      </c>
      <c r="G32" s="29">
        <f t="shared" si="1"/>
        <v>34481.53792107796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3"/>
    </row>
    <row r="33" spans="1:17" ht="15">
      <c r="A33" s="45">
        <v>15</v>
      </c>
      <c r="B33" s="44" t="s">
        <v>49</v>
      </c>
      <c r="C33" s="24">
        <v>40</v>
      </c>
      <c r="D33" s="40">
        <v>1374514.4</v>
      </c>
      <c r="E33" s="48">
        <f t="shared" si="0"/>
        <v>40</v>
      </c>
      <c r="F33" s="40">
        <v>1379261.52</v>
      </c>
      <c r="G33" s="29">
        <f t="shared" si="1"/>
        <v>34481.538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3"/>
    </row>
    <row r="34" spans="1:17" ht="30">
      <c r="A34" s="45">
        <v>16</v>
      </c>
      <c r="B34" s="44" t="s">
        <v>106</v>
      </c>
      <c r="C34" s="42">
        <v>176.6</v>
      </c>
      <c r="D34" s="40">
        <v>6007898.28</v>
      </c>
      <c r="E34" s="48">
        <f t="shared" si="0"/>
        <v>176.6</v>
      </c>
      <c r="F34" s="40">
        <v>5831306.05</v>
      </c>
      <c r="G34" s="29">
        <f t="shared" si="1"/>
        <v>33019.853057757646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3"/>
    </row>
    <row r="35" spans="1:17" ht="30">
      <c r="A35" s="43">
        <v>17</v>
      </c>
      <c r="B35" s="44" t="s">
        <v>31</v>
      </c>
      <c r="C35" s="22">
        <v>93.6</v>
      </c>
      <c r="D35" s="40">
        <v>3216363.69</v>
      </c>
      <c r="E35" s="48">
        <f t="shared" si="0"/>
        <v>93.6</v>
      </c>
      <c r="F35" s="40">
        <v>3227471.96</v>
      </c>
      <c r="G35" s="29">
        <f t="shared" si="1"/>
        <v>34481.53803418804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3"/>
    </row>
    <row r="36" spans="1:17" ht="15">
      <c r="A36" s="45">
        <v>18</v>
      </c>
      <c r="B36" s="47" t="s">
        <v>115</v>
      </c>
      <c r="C36" s="22">
        <v>62.6</v>
      </c>
      <c r="D36" s="40">
        <v>2143717.46</v>
      </c>
      <c r="E36" s="48">
        <f t="shared" si="0"/>
        <v>62.6</v>
      </c>
      <c r="F36" s="40">
        <v>2215631.31</v>
      </c>
      <c r="G36" s="29">
        <f t="shared" si="1"/>
        <v>35393.471405750795</v>
      </c>
      <c r="H36" s="24"/>
      <c r="I36" s="24"/>
      <c r="J36" s="24"/>
      <c r="K36" s="24"/>
      <c r="L36" s="24"/>
      <c r="M36" s="24"/>
      <c r="N36" s="24"/>
      <c r="O36" s="24"/>
      <c r="P36" s="24"/>
      <c r="Q36" s="3"/>
    </row>
    <row r="37" spans="1:17" ht="15">
      <c r="A37" s="43">
        <v>19</v>
      </c>
      <c r="B37" s="44" t="s">
        <v>26</v>
      </c>
      <c r="C37" s="22">
        <v>180.8</v>
      </c>
      <c r="D37" s="40">
        <v>6197292.19</v>
      </c>
      <c r="E37" s="48">
        <f t="shared" si="0"/>
        <v>180.8</v>
      </c>
      <c r="F37" s="40">
        <v>6197292.18</v>
      </c>
      <c r="G37" s="29">
        <f t="shared" si="1"/>
        <v>34277.05851769911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3"/>
    </row>
    <row r="38" spans="1:17" ht="15">
      <c r="A38" s="43">
        <v>20</v>
      </c>
      <c r="B38" s="44" t="s">
        <v>51</v>
      </c>
      <c r="C38" s="22">
        <v>150.1</v>
      </c>
      <c r="D38" s="40">
        <v>5144986.49</v>
      </c>
      <c r="E38" s="48">
        <f t="shared" si="0"/>
        <v>150.1</v>
      </c>
      <c r="F38" s="40">
        <v>5144986.49</v>
      </c>
      <c r="G38" s="29">
        <f t="shared" si="1"/>
        <v>34277.05856095936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3"/>
    </row>
    <row r="39" spans="1:18" ht="15">
      <c r="A39" s="43">
        <v>21</v>
      </c>
      <c r="B39" s="44" t="s">
        <v>125</v>
      </c>
      <c r="C39" s="22">
        <v>130.9</v>
      </c>
      <c r="D39" s="40">
        <v>4486866.97</v>
      </c>
      <c r="E39" s="48">
        <f t="shared" si="0"/>
        <v>130.9</v>
      </c>
      <c r="F39" s="40">
        <v>4486866.97</v>
      </c>
      <c r="G39" s="29">
        <f t="shared" si="1"/>
        <v>34277.058594346825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3"/>
      <c r="R39" s="13"/>
    </row>
    <row r="40" spans="1:17" ht="15">
      <c r="A40" s="43">
        <v>22</v>
      </c>
      <c r="B40" s="44" t="s">
        <v>35</v>
      </c>
      <c r="C40" s="25">
        <v>41</v>
      </c>
      <c r="D40" s="40">
        <v>1405359.41</v>
      </c>
      <c r="E40" s="48">
        <f t="shared" si="0"/>
        <v>41</v>
      </c>
      <c r="F40" s="40">
        <v>1405359.41</v>
      </c>
      <c r="G40" s="29">
        <f t="shared" si="1"/>
        <v>34277.0587804878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3"/>
    </row>
    <row r="41" spans="1:17" ht="15">
      <c r="A41" s="43">
        <v>23</v>
      </c>
      <c r="B41" s="44" t="s">
        <v>44</v>
      </c>
      <c r="C41" s="22">
        <v>33.3</v>
      </c>
      <c r="D41" s="40">
        <v>1141426.06</v>
      </c>
      <c r="E41" s="48">
        <f t="shared" si="0"/>
        <v>33.3</v>
      </c>
      <c r="F41" s="40">
        <v>1141426.05</v>
      </c>
      <c r="G41" s="29">
        <f t="shared" si="1"/>
        <v>34277.058558558565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3"/>
    </row>
    <row r="42" spans="1:17" ht="15">
      <c r="A42" s="43">
        <v>24</v>
      </c>
      <c r="B42" s="44" t="s">
        <v>45</v>
      </c>
      <c r="C42" s="22">
        <v>79.6</v>
      </c>
      <c r="D42" s="40">
        <v>2728453.86</v>
      </c>
      <c r="E42" s="48">
        <f t="shared" si="0"/>
        <v>79.6</v>
      </c>
      <c r="F42" s="40">
        <v>2728453.86</v>
      </c>
      <c r="G42" s="29">
        <f t="shared" si="1"/>
        <v>34277.05854271357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3"/>
    </row>
    <row r="43" spans="1:17" ht="15">
      <c r="A43" s="43">
        <v>25</v>
      </c>
      <c r="B43" s="44" t="s">
        <v>46</v>
      </c>
      <c r="C43" s="22">
        <v>80.3</v>
      </c>
      <c r="D43" s="40">
        <v>2752447.8</v>
      </c>
      <c r="E43" s="48">
        <f t="shared" si="0"/>
        <v>80.3</v>
      </c>
      <c r="F43" s="40">
        <v>2752447.81</v>
      </c>
      <c r="G43" s="29">
        <f t="shared" si="1"/>
        <v>34277.05865504359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3"/>
    </row>
    <row r="44" spans="1:17" ht="15">
      <c r="A44" s="43">
        <v>26</v>
      </c>
      <c r="B44" s="44" t="s">
        <v>47</v>
      </c>
      <c r="C44" s="22">
        <v>39.6</v>
      </c>
      <c r="D44" s="40">
        <v>1357371.52</v>
      </c>
      <c r="E44" s="48">
        <f t="shared" si="0"/>
        <v>39.6</v>
      </c>
      <c r="F44" s="40">
        <v>1357371.51</v>
      </c>
      <c r="G44" s="29">
        <f t="shared" si="1"/>
        <v>34277.058333333334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3"/>
    </row>
    <row r="45" spans="1:17" ht="30">
      <c r="A45" s="43">
        <v>27</v>
      </c>
      <c r="B45" s="44" t="s">
        <v>29</v>
      </c>
      <c r="C45" s="25">
        <v>43</v>
      </c>
      <c r="D45" s="40">
        <v>1473913.53</v>
      </c>
      <c r="E45" s="48">
        <f t="shared" si="0"/>
        <v>43</v>
      </c>
      <c r="F45" s="40">
        <v>1473913.53</v>
      </c>
      <c r="G45" s="29">
        <f t="shared" si="1"/>
        <v>34277.058837209304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3"/>
    </row>
    <row r="46" spans="1:17" ht="30">
      <c r="A46" s="43">
        <v>28</v>
      </c>
      <c r="B46" s="44" t="s">
        <v>30</v>
      </c>
      <c r="C46" s="22">
        <v>43.1</v>
      </c>
      <c r="D46" s="40">
        <v>1477341.21</v>
      </c>
      <c r="E46" s="48">
        <f t="shared" si="0"/>
        <v>43.1</v>
      </c>
      <c r="F46" s="40">
        <v>1477341.23</v>
      </c>
      <c r="G46" s="29">
        <f t="shared" si="1"/>
        <v>34277.058700696056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3"/>
    </row>
    <row r="47" spans="1:17" ht="15">
      <c r="A47" s="43">
        <v>29</v>
      </c>
      <c r="B47" s="46" t="s">
        <v>126</v>
      </c>
      <c r="C47" s="22">
        <v>61.3</v>
      </c>
      <c r="D47" s="40">
        <v>2100199.62</v>
      </c>
      <c r="E47" s="48">
        <f t="shared" si="0"/>
        <v>61.3</v>
      </c>
      <c r="F47" s="40">
        <v>2199538.36</v>
      </c>
      <c r="G47" s="29">
        <f t="shared" si="1"/>
        <v>35881.539314845024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3"/>
    </row>
    <row r="48" spans="1:17" ht="15">
      <c r="A48" s="43">
        <v>30</v>
      </c>
      <c r="B48" s="44" t="s">
        <v>127</v>
      </c>
      <c r="C48" s="22">
        <v>31.6</v>
      </c>
      <c r="D48" s="40">
        <v>1083155.05</v>
      </c>
      <c r="E48" s="48">
        <f t="shared" si="0"/>
        <v>31.6</v>
      </c>
      <c r="F48" s="40">
        <v>1100293.58</v>
      </c>
      <c r="G48" s="29">
        <f t="shared" si="1"/>
        <v>34819.417088607595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3"/>
    </row>
    <row r="49" spans="1:17" ht="15">
      <c r="A49" s="43">
        <v>31</v>
      </c>
      <c r="B49" s="44" t="s">
        <v>25</v>
      </c>
      <c r="C49" s="22">
        <v>151.5</v>
      </c>
      <c r="D49" s="40">
        <v>5188070.22</v>
      </c>
      <c r="E49" s="48">
        <f t="shared" si="0"/>
        <v>151.5</v>
      </c>
      <c r="F49" s="40">
        <v>6222259.79</v>
      </c>
      <c r="G49" s="29">
        <f t="shared" si="1"/>
        <v>41071.02171617162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3"/>
    </row>
    <row r="50" spans="1:17" ht="15">
      <c r="A50" s="43">
        <v>32</v>
      </c>
      <c r="B50" s="44" t="s">
        <v>38</v>
      </c>
      <c r="C50" s="22">
        <v>150.8</v>
      </c>
      <c r="D50" s="40">
        <v>5164098.93</v>
      </c>
      <c r="E50" s="48">
        <f t="shared" si="0"/>
        <v>150.8</v>
      </c>
      <c r="F50" s="40">
        <v>5164098.92</v>
      </c>
      <c r="G50" s="29">
        <f t="shared" si="1"/>
        <v>34244.687798408486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3"/>
    </row>
    <row r="51" spans="1:17" ht="15">
      <c r="A51" s="43">
        <v>33</v>
      </c>
      <c r="B51" s="44" t="s">
        <v>52</v>
      </c>
      <c r="C51" s="22">
        <v>181.5</v>
      </c>
      <c r="D51" s="40">
        <v>6215410.85</v>
      </c>
      <c r="E51" s="48">
        <f t="shared" si="0"/>
        <v>181.5</v>
      </c>
      <c r="F51" s="40">
        <v>6215410.86</v>
      </c>
      <c r="G51" s="29">
        <f aca="true" t="shared" si="2" ref="G51:G75">F51/E51</f>
        <v>34244.6879338843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3"/>
    </row>
    <row r="52" spans="1:17" ht="15">
      <c r="A52" s="43">
        <v>34</v>
      </c>
      <c r="B52" s="44" t="s">
        <v>24</v>
      </c>
      <c r="C52" s="22">
        <v>41.5</v>
      </c>
      <c r="D52" s="40">
        <v>1421154.55</v>
      </c>
      <c r="E52" s="48">
        <f t="shared" si="0"/>
        <v>41.5</v>
      </c>
      <c r="F52" s="40">
        <v>1421154.55</v>
      </c>
      <c r="G52" s="29">
        <f t="shared" si="2"/>
        <v>34244.68795180723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3"/>
    </row>
    <row r="53" spans="1:17" ht="15">
      <c r="A53" s="43">
        <v>35</v>
      </c>
      <c r="B53" s="44" t="s">
        <v>50</v>
      </c>
      <c r="C53" s="22">
        <v>42.5</v>
      </c>
      <c r="D53" s="40">
        <v>1455399.23</v>
      </c>
      <c r="E53" s="48">
        <f t="shared" si="0"/>
        <v>42.5</v>
      </c>
      <c r="F53" s="40">
        <v>2917647.4</v>
      </c>
      <c r="G53" s="29">
        <f t="shared" si="2"/>
        <v>68650.52705882353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3"/>
    </row>
    <row r="54" spans="1:17" ht="15">
      <c r="A54" s="43">
        <v>36</v>
      </c>
      <c r="B54" s="44" t="s">
        <v>34</v>
      </c>
      <c r="C54" s="22">
        <v>79.9</v>
      </c>
      <c r="D54" s="40">
        <v>2736150.56</v>
      </c>
      <c r="E54" s="48">
        <f t="shared" si="0"/>
        <v>79.9</v>
      </c>
      <c r="F54" s="40">
        <v>2736150.57</v>
      </c>
      <c r="G54" s="29">
        <f t="shared" si="2"/>
        <v>34244.687984981225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3"/>
    </row>
    <row r="55" spans="1:17" ht="15">
      <c r="A55" s="43">
        <v>37</v>
      </c>
      <c r="B55" s="44" t="s">
        <v>33</v>
      </c>
      <c r="C55" s="22">
        <v>41.7</v>
      </c>
      <c r="D55" s="40">
        <v>1428003.48</v>
      </c>
      <c r="E55" s="48">
        <f t="shared" si="0"/>
        <v>41.7</v>
      </c>
      <c r="F55" s="40">
        <v>1428003.48</v>
      </c>
      <c r="G55" s="29">
        <f t="shared" si="2"/>
        <v>34244.68776978417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3"/>
    </row>
    <row r="56" spans="1:17" ht="15">
      <c r="A56" s="45">
        <v>38</v>
      </c>
      <c r="B56" s="44" t="s">
        <v>128</v>
      </c>
      <c r="C56" s="24">
        <v>47.7</v>
      </c>
      <c r="D56" s="40">
        <v>1633471.61</v>
      </c>
      <c r="E56" s="48">
        <f t="shared" si="0"/>
        <v>47.7</v>
      </c>
      <c r="F56" s="40">
        <v>1496492.85</v>
      </c>
      <c r="G56" s="29">
        <f>F56/E56</f>
        <v>31373.01572327044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3"/>
    </row>
    <row r="57" spans="1:17" ht="15">
      <c r="A57" s="45">
        <v>39</v>
      </c>
      <c r="B57" s="44" t="s">
        <v>60</v>
      </c>
      <c r="C57" s="24">
        <v>31</v>
      </c>
      <c r="D57" s="40">
        <v>1061585.32</v>
      </c>
      <c r="E57" s="48">
        <f t="shared" si="0"/>
        <v>31</v>
      </c>
      <c r="F57" s="40">
        <v>1496492.85</v>
      </c>
      <c r="G57" s="29">
        <f>F57/E57</f>
        <v>48273.96290322581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3"/>
    </row>
    <row r="58" spans="1:17" ht="15">
      <c r="A58" s="45">
        <v>40</v>
      </c>
      <c r="B58" s="44" t="s">
        <v>129</v>
      </c>
      <c r="C58" s="24">
        <v>41.2</v>
      </c>
      <c r="D58" s="40">
        <v>1410881.14</v>
      </c>
      <c r="E58" s="48">
        <f t="shared" si="0"/>
        <v>41.2</v>
      </c>
      <c r="F58" s="40">
        <v>1496492.85</v>
      </c>
      <c r="G58" s="29">
        <f>F58/E58</f>
        <v>36322.64199029126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3"/>
    </row>
    <row r="59" spans="1:17" ht="13.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3"/>
    </row>
    <row r="60" spans="1:17" ht="15.75">
      <c r="A60" s="67" t="s">
        <v>112</v>
      </c>
      <c r="B60" s="67"/>
      <c r="C60" s="30">
        <f>SUM(C61:C75)</f>
        <v>1803.2</v>
      </c>
      <c r="D60" s="30">
        <f>SUM(D61:D75)</f>
        <v>73405585.80000001</v>
      </c>
      <c r="E60" s="30">
        <f>SUM(E61:E75)</f>
        <v>1803.2</v>
      </c>
      <c r="F60" s="30">
        <f>SUM(F61:F75)</f>
        <v>73405585.80000001</v>
      </c>
      <c r="G60" s="30">
        <f>F60/E60</f>
        <v>40708.51031499557</v>
      </c>
      <c r="H60" s="26">
        <f aca="true" t="shared" si="3" ref="H60:P60">H61+H62+H63+H64+H65+H66+H67+H68+H69+H70+H71+H72+H73+H75</f>
        <v>0</v>
      </c>
      <c r="I60" s="26">
        <f t="shared" si="3"/>
        <v>0</v>
      </c>
      <c r="J60" s="26">
        <f t="shared" si="3"/>
        <v>0</v>
      </c>
      <c r="K60" s="26">
        <f t="shared" si="3"/>
        <v>0</v>
      </c>
      <c r="L60" s="26">
        <f t="shared" si="3"/>
        <v>0</v>
      </c>
      <c r="M60" s="26">
        <f t="shared" si="3"/>
        <v>0</v>
      </c>
      <c r="N60" s="26">
        <f t="shared" si="3"/>
        <v>0</v>
      </c>
      <c r="O60" s="26">
        <f t="shared" si="3"/>
        <v>0</v>
      </c>
      <c r="P60" s="26">
        <f t="shared" si="3"/>
        <v>0</v>
      </c>
      <c r="Q60" s="3"/>
    </row>
    <row r="61" spans="1:17" ht="12.75">
      <c r="A61" s="22">
        <v>1</v>
      </c>
      <c r="B61" s="23" t="s">
        <v>95</v>
      </c>
      <c r="C61" s="22">
        <v>28.1</v>
      </c>
      <c r="D61" s="29">
        <v>1111166.3</v>
      </c>
      <c r="E61" s="22">
        <v>28.1</v>
      </c>
      <c r="F61" s="29">
        <v>1111166.3</v>
      </c>
      <c r="G61" s="29">
        <f t="shared" si="2"/>
        <v>39543.2846975089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3"/>
    </row>
    <row r="62" spans="1:17" ht="12.75">
      <c r="A62" s="22">
        <v>2</v>
      </c>
      <c r="B62" s="23" t="s">
        <v>77</v>
      </c>
      <c r="C62" s="24">
        <v>614.1</v>
      </c>
      <c r="D62" s="29">
        <v>24006276.19</v>
      </c>
      <c r="E62" s="24">
        <v>614.1</v>
      </c>
      <c r="F62" s="29">
        <v>24006276.19</v>
      </c>
      <c r="G62" s="29">
        <f t="shared" si="2"/>
        <v>39091.802947402706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"/>
    </row>
    <row r="63" spans="1:17" ht="12.75">
      <c r="A63" s="22">
        <v>3</v>
      </c>
      <c r="B63" s="23" t="s">
        <v>62</v>
      </c>
      <c r="C63" s="24">
        <v>108.9</v>
      </c>
      <c r="D63" s="29">
        <v>4321202.34</v>
      </c>
      <c r="E63" s="24">
        <v>108.9</v>
      </c>
      <c r="F63" s="29">
        <v>4321202.34</v>
      </c>
      <c r="G63" s="29">
        <f t="shared" si="2"/>
        <v>39680.462258953165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3"/>
    </row>
    <row r="64" spans="1:17" ht="12.75">
      <c r="A64" s="22">
        <v>4</v>
      </c>
      <c r="B64" s="23" t="s">
        <v>63</v>
      </c>
      <c r="C64" s="24">
        <v>58.2</v>
      </c>
      <c r="D64" s="29">
        <v>2298589.15</v>
      </c>
      <c r="E64" s="24">
        <v>58.2</v>
      </c>
      <c r="F64" s="29">
        <v>2298589.15</v>
      </c>
      <c r="G64" s="29">
        <f t="shared" si="2"/>
        <v>39494.6589347079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3"/>
    </row>
    <row r="65" spans="1:17" ht="12.75">
      <c r="A65" s="22">
        <v>5</v>
      </c>
      <c r="B65" s="23" t="s">
        <v>64</v>
      </c>
      <c r="C65" s="24">
        <v>58.1</v>
      </c>
      <c r="D65" s="29">
        <v>2422520.11</v>
      </c>
      <c r="E65" s="24">
        <v>58.1</v>
      </c>
      <c r="F65" s="29">
        <v>2422520.11</v>
      </c>
      <c r="G65" s="29">
        <f t="shared" si="2"/>
        <v>41695.69896729776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3"/>
    </row>
    <row r="66" spans="1:17" ht="12.75">
      <c r="A66" s="22">
        <v>6</v>
      </c>
      <c r="B66" s="23" t="s">
        <v>53</v>
      </c>
      <c r="C66" s="24">
        <v>121.3</v>
      </c>
      <c r="D66" s="29">
        <v>5245415.08</v>
      </c>
      <c r="E66" s="24">
        <v>121.3</v>
      </c>
      <c r="F66" s="29">
        <v>5245415.08</v>
      </c>
      <c r="G66" s="29">
        <f t="shared" si="2"/>
        <v>43243.323000824406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3"/>
    </row>
    <row r="67" spans="1:17" ht="12.75">
      <c r="A67" s="22">
        <v>7</v>
      </c>
      <c r="B67" s="23" t="s">
        <v>86</v>
      </c>
      <c r="C67" s="24">
        <v>178.4</v>
      </c>
      <c r="D67" s="29">
        <v>7417218.96</v>
      </c>
      <c r="E67" s="24">
        <v>178.4</v>
      </c>
      <c r="F67" s="29">
        <v>7417218.96</v>
      </c>
      <c r="G67" s="29">
        <f t="shared" si="2"/>
        <v>41576.339461883406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3"/>
    </row>
    <row r="68" spans="1:17" ht="12.75">
      <c r="A68" s="22">
        <v>8</v>
      </c>
      <c r="B68" s="23" t="s">
        <v>42</v>
      </c>
      <c r="C68" s="24">
        <v>107.3</v>
      </c>
      <c r="D68" s="29">
        <v>3964804.75</v>
      </c>
      <c r="E68" s="24">
        <v>107.3</v>
      </c>
      <c r="F68" s="29">
        <v>3964804.75</v>
      </c>
      <c r="G68" s="29">
        <f t="shared" si="2"/>
        <v>36950.650046598326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3"/>
    </row>
    <row r="69" spans="1:17" ht="12.75">
      <c r="A69" s="22">
        <v>9</v>
      </c>
      <c r="B69" s="23" t="s">
        <v>41</v>
      </c>
      <c r="C69" s="24">
        <v>150.5</v>
      </c>
      <c r="D69" s="29">
        <v>6111355.08</v>
      </c>
      <c r="E69" s="24">
        <v>150.5</v>
      </c>
      <c r="F69" s="29">
        <v>6111355.08</v>
      </c>
      <c r="G69" s="29">
        <f t="shared" si="2"/>
        <v>40607.010498338874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3"/>
    </row>
    <row r="70" spans="1:17" ht="12.75">
      <c r="A70" s="22">
        <v>10</v>
      </c>
      <c r="B70" s="23" t="s">
        <v>54</v>
      </c>
      <c r="C70" s="24">
        <v>75.4</v>
      </c>
      <c r="D70" s="29">
        <v>3251483.92</v>
      </c>
      <c r="E70" s="24">
        <v>75.4</v>
      </c>
      <c r="F70" s="29">
        <v>3251483.92</v>
      </c>
      <c r="G70" s="29">
        <f t="shared" si="2"/>
        <v>43123.12891246684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3"/>
    </row>
    <row r="71" spans="1:17" ht="12.75">
      <c r="A71" s="22">
        <v>11</v>
      </c>
      <c r="B71" s="23" t="s">
        <v>57</v>
      </c>
      <c r="C71" s="24">
        <v>37.3</v>
      </c>
      <c r="D71" s="29">
        <v>1753473.61</v>
      </c>
      <c r="E71" s="24">
        <v>37.3</v>
      </c>
      <c r="F71" s="29">
        <v>1753473.61</v>
      </c>
      <c r="G71" s="29">
        <f t="shared" si="2"/>
        <v>47010.016353887404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3"/>
    </row>
    <row r="72" spans="1:17" ht="12.75">
      <c r="A72" s="22">
        <v>12</v>
      </c>
      <c r="B72" s="23" t="s">
        <v>59</v>
      </c>
      <c r="C72" s="24">
        <v>55.8</v>
      </c>
      <c r="D72" s="29">
        <v>2589402.16</v>
      </c>
      <c r="E72" s="24">
        <v>55.8</v>
      </c>
      <c r="F72" s="29">
        <v>2589402.16</v>
      </c>
      <c r="G72" s="29">
        <f t="shared" si="2"/>
        <v>46405.05663082438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3"/>
    </row>
    <row r="73" spans="1:17" ht="12.75">
      <c r="A73" s="22">
        <v>13</v>
      </c>
      <c r="B73" s="23" t="s">
        <v>70</v>
      </c>
      <c r="C73" s="24">
        <v>94.7</v>
      </c>
      <c r="D73" s="29">
        <v>4002868.03</v>
      </c>
      <c r="E73" s="24">
        <v>94.7</v>
      </c>
      <c r="F73" s="29">
        <v>4002868.03</v>
      </c>
      <c r="G73" s="29">
        <f t="shared" si="2"/>
        <v>42268.93379091869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3"/>
    </row>
    <row r="74" spans="1:17" ht="12.75">
      <c r="A74" s="22">
        <v>14</v>
      </c>
      <c r="B74" s="23" t="s">
        <v>71</v>
      </c>
      <c r="C74" s="24">
        <v>97.8</v>
      </c>
      <c r="D74" s="29">
        <v>3798643.81</v>
      </c>
      <c r="E74" s="24">
        <v>97.8</v>
      </c>
      <c r="F74" s="29">
        <v>3798643.81</v>
      </c>
      <c r="G74" s="29">
        <f>F74/E74</f>
        <v>38840.93875255624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3"/>
    </row>
    <row r="75" spans="1:17" ht="15">
      <c r="A75" s="45">
        <v>15</v>
      </c>
      <c r="B75" s="49" t="s">
        <v>43</v>
      </c>
      <c r="C75" s="24">
        <v>17.3</v>
      </c>
      <c r="D75" s="29">
        <v>1111166.31</v>
      </c>
      <c r="E75" s="24">
        <v>17.3</v>
      </c>
      <c r="F75" s="29">
        <v>1111166.31</v>
      </c>
      <c r="G75" s="29">
        <f t="shared" si="2"/>
        <v>64229.26647398844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3"/>
    </row>
    <row r="76" spans="1:17" ht="15">
      <c r="A76" s="45"/>
      <c r="B76" s="49"/>
      <c r="C76" s="24"/>
      <c r="D76" s="29"/>
      <c r="E76" s="24"/>
      <c r="F76" s="29"/>
      <c r="G76" s="29"/>
      <c r="H76" s="24"/>
      <c r="I76" s="24"/>
      <c r="J76" s="24"/>
      <c r="K76" s="24"/>
      <c r="L76" s="24"/>
      <c r="M76" s="24"/>
      <c r="N76" s="24"/>
      <c r="O76" s="24"/>
      <c r="P76" s="24"/>
      <c r="Q76" s="3"/>
    </row>
    <row r="77" spans="1:17" ht="15.75">
      <c r="A77" s="66" t="s">
        <v>113</v>
      </c>
      <c r="B77" s="66"/>
      <c r="C77" s="30">
        <f>C78+C79+C80+C81+C82+C83+C84+C85+C86+C87+C88+C89+C90+C91</f>
        <v>1364.8999999999999</v>
      </c>
      <c r="D77" s="30">
        <f aca="true" t="shared" si="4" ref="D77:L77">D78+D79+D80+D81+D82+D83+D84+D85+D86+D87+D88+D89+D90+D91</f>
        <v>56446497.550000004</v>
      </c>
      <c r="E77" s="30">
        <f t="shared" si="4"/>
        <v>0</v>
      </c>
      <c r="F77" s="30">
        <f t="shared" si="4"/>
        <v>0</v>
      </c>
      <c r="G77" s="30">
        <f t="shared" si="4"/>
        <v>0</v>
      </c>
      <c r="H77" s="30">
        <f t="shared" si="4"/>
        <v>0</v>
      </c>
      <c r="I77" s="30">
        <f t="shared" si="4"/>
        <v>0</v>
      </c>
      <c r="J77" s="30">
        <f t="shared" si="4"/>
        <v>0</v>
      </c>
      <c r="K77" s="30">
        <f t="shared" si="4"/>
        <v>1364.8999999999999</v>
      </c>
      <c r="L77" s="30">
        <f t="shared" si="4"/>
        <v>56446497.550000004</v>
      </c>
      <c r="M77" s="30">
        <f>L77/K77</f>
        <v>41355.77518499525</v>
      </c>
      <c r="N77" s="30">
        <v>0</v>
      </c>
      <c r="O77" s="30">
        <f>O78+O82+O83+O84+O85+O86+O87+O88+O89+O90+O79+O80+O81</f>
        <v>0</v>
      </c>
      <c r="P77" s="30">
        <f>(P78+P82+P83+P84+P85+P86+P87+P88+P89+P90+P79+P80+P81)/13</f>
        <v>0</v>
      </c>
      <c r="Q77" s="30">
        <f>Q78+Q82+Q83+Q84+Q85+Q86+Q87+Q88+Q89+Q90</f>
        <v>0</v>
      </c>
    </row>
    <row r="78" spans="1:17" ht="12.75">
      <c r="A78" s="22">
        <v>1</v>
      </c>
      <c r="B78" s="23" t="s">
        <v>61</v>
      </c>
      <c r="C78" s="24">
        <v>157.4</v>
      </c>
      <c r="D78" s="29">
        <v>6509399</v>
      </c>
      <c r="E78" s="24">
        <v>0</v>
      </c>
      <c r="F78" s="29">
        <v>0</v>
      </c>
      <c r="G78" s="29">
        <v>0</v>
      </c>
      <c r="H78" s="24">
        <v>0</v>
      </c>
      <c r="I78" s="24">
        <v>0</v>
      </c>
      <c r="J78" s="24">
        <v>0</v>
      </c>
      <c r="K78" s="24">
        <f>C78</f>
        <v>157.4</v>
      </c>
      <c r="L78" s="24">
        <f>D78</f>
        <v>6509399</v>
      </c>
      <c r="M78" s="24">
        <f>L78/K78</f>
        <v>41355.7750952986</v>
      </c>
      <c r="N78" s="29">
        <v>0</v>
      </c>
      <c r="O78" s="24">
        <v>0</v>
      </c>
      <c r="P78" s="24">
        <v>0</v>
      </c>
      <c r="Q78" s="3"/>
    </row>
    <row r="79" spans="1:17" ht="12.75">
      <c r="A79" s="22">
        <v>2</v>
      </c>
      <c r="B79" s="23" t="s">
        <v>40</v>
      </c>
      <c r="C79" s="24">
        <v>163</v>
      </c>
      <c r="D79" s="29">
        <v>6740991.35</v>
      </c>
      <c r="E79" s="24">
        <v>0</v>
      </c>
      <c r="F79" s="29">
        <v>0</v>
      </c>
      <c r="G79" s="29">
        <v>0</v>
      </c>
      <c r="H79" s="24">
        <v>0</v>
      </c>
      <c r="I79" s="24">
        <v>0</v>
      </c>
      <c r="J79" s="24">
        <v>0</v>
      </c>
      <c r="K79" s="24">
        <f aca="true" t="shared" si="5" ref="K79:L91">C79</f>
        <v>163</v>
      </c>
      <c r="L79" s="24">
        <f t="shared" si="5"/>
        <v>6740991.35</v>
      </c>
      <c r="M79" s="24">
        <f aca="true" t="shared" si="6" ref="M79:M90">L79/K79</f>
        <v>41355.775153374234</v>
      </c>
      <c r="N79" s="29">
        <v>0</v>
      </c>
      <c r="O79" s="24">
        <v>0</v>
      </c>
      <c r="P79" s="24">
        <v>0</v>
      </c>
      <c r="Q79" s="3"/>
    </row>
    <row r="80" spans="1:17" ht="12.75">
      <c r="A80" s="22">
        <v>3</v>
      </c>
      <c r="B80" s="23" t="s">
        <v>67</v>
      </c>
      <c r="C80" s="24">
        <v>137.1</v>
      </c>
      <c r="D80" s="29">
        <v>5669876.78</v>
      </c>
      <c r="E80" s="24">
        <v>0</v>
      </c>
      <c r="F80" s="29">
        <v>0</v>
      </c>
      <c r="G80" s="29">
        <v>0</v>
      </c>
      <c r="H80" s="24">
        <v>0</v>
      </c>
      <c r="I80" s="24">
        <v>0</v>
      </c>
      <c r="J80" s="24">
        <v>0</v>
      </c>
      <c r="K80" s="24">
        <f t="shared" si="5"/>
        <v>137.1</v>
      </c>
      <c r="L80" s="24">
        <f t="shared" si="5"/>
        <v>5669876.78</v>
      </c>
      <c r="M80" s="24">
        <f t="shared" si="6"/>
        <v>41355.77520058352</v>
      </c>
      <c r="N80" s="29">
        <v>0</v>
      </c>
      <c r="O80" s="24">
        <v>0</v>
      </c>
      <c r="P80" s="24">
        <v>0</v>
      </c>
      <c r="Q80" s="3"/>
    </row>
    <row r="81" spans="1:17" ht="12.75">
      <c r="A81" s="22">
        <v>4</v>
      </c>
      <c r="B81" s="23" t="s">
        <v>68</v>
      </c>
      <c r="C81" s="24">
        <v>123.9</v>
      </c>
      <c r="D81" s="29">
        <v>5123980.55</v>
      </c>
      <c r="E81" s="24">
        <v>0</v>
      </c>
      <c r="F81" s="29">
        <v>0</v>
      </c>
      <c r="G81" s="29">
        <v>0</v>
      </c>
      <c r="H81" s="24">
        <v>0</v>
      </c>
      <c r="I81" s="24">
        <v>0</v>
      </c>
      <c r="J81" s="24">
        <v>0</v>
      </c>
      <c r="K81" s="24">
        <f t="shared" si="5"/>
        <v>123.9</v>
      </c>
      <c r="L81" s="24">
        <f t="shared" si="5"/>
        <v>5123980.55</v>
      </c>
      <c r="M81" s="24">
        <f t="shared" si="6"/>
        <v>41355.77522195318</v>
      </c>
      <c r="N81" s="29">
        <v>0</v>
      </c>
      <c r="O81" s="24">
        <v>0</v>
      </c>
      <c r="P81" s="24">
        <v>0</v>
      </c>
      <c r="Q81" s="3"/>
    </row>
    <row r="82" spans="1:17" ht="12.75">
      <c r="A82" s="22">
        <v>5</v>
      </c>
      <c r="B82" s="23" t="s">
        <v>78</v>
      </c>
      <c r="C82" s="24">
        <v>30.4</v>
      </c>
      <c r="D82" s="29">
        <v>1257215.57</v>
      </c>
      <c r="E82" s="24">
        <v>0</v>
      </c>
      <c r="F82" s="29">
        <v>0</v>
      </c>
      <c r="G82" s="29">
        <v>0</v>
      </c>
      <c r="H82" s="24">
        <v>0</v>
      </c>
      <c r="I82" s="24">
        <v>0</v>
      </c>
      <c r="J82" s="24">
        <v>0</v>
      </c>
      <c r="K82" s="24">
        <f t="shared" si="5"/>
        <v>30.4</v>
      </c>
      <c r="L82" s="24">
        <f t="shared" si="5"/>
        <v>1257215.57</v>
      </c>
      <c r="M82" s="24">
        <f t="shared" si="6"/>
        <v>41355.77532894737</v>
      </c>
      <c r="N82" s="29">
        <v>0</v>
      </c>
      <c r="O82" s="24">
        <v>0</v>
      </c>
      <c r="P82" s="24">
        <v>0</v>
      </c>
      <c r="Q82" s="3"/>
    </row>
    <row r="83" spans="1:17" ht="12.75">
      <c r="A83" s="22">
        <v>6</v>
      </c>
      <c r="B83" s="23" t="s">
        <v>73</v>
      </c>
      <c r="C83" s="24">
        <v>31.9</v>
      </c>
      <c r="D83" s="29">
        <v>1319249.23</v>
      </c>
      <c r="E83" s="24">
        <v>0</v>
      </c>
      <c r="F83" s="29">
        <v>0</v>
      </c>
      <c r="G83" s="29">
        <v>0</v>
      </c>
      <c r="H83" s="24">
        <v>0</v>
      </c>
      <c r="I83" s="24"/>
      <c r="J83" s="24"/>
      <c r="K83" s="24">
        <f t="shared" si="5"/>
        <v>31.9</v>
      </c>
      <c r="L83" s="24">
        <f t="shared" si="5"/>
        <v>1319249.23</v>
      </c>
      <c r="M83" s="24">
        <f t="shared" si="6"/>
        <v>41355.77523510972</v>
      </c>
      <c r="N83" s="29">
        <v>0</v>
      </c>
      <c r="O83" s="24">
        <v>0</v>
      </c>
      <c r="P83" s="24">
        <v>0</v>
      </c>
      <c r="Q83" s="3"/>
    </row>
    <row r="84" spans="1:17" ht="12.75">
      <c r="A84" s="22">
        <v>7</v>
      </c>
      <c r="B84" s="23" t="s">
        <v>74</v>
      </c>
      <c r="C84" s="24">
        <v>30.9</v>
      </c>
      <c r="D84" s="29">
        <v>1277893.46</v>
      </c>
      <c r="E84" s="24">
        <v>0</v>
      </c>
      <c r="F84" s="29">
        <v>0</v>
      </c>
      <c r="G84" s="29">
        <v>0</v>
      </c>
      <c r="H84" s="24">
        <v>0</v>
      </c>
      <c r="I84" s="24">
        <v>0</v>
      </c>
      <c r="J84" s="24">
        <v>0</v>
      </c>
      <c r="K84" s="24">
        <f t="shared" si="5"/>
        <v>30.9</v>
      </c>
      <c r="L84" s="24">
        <f t="shared" si="5"/>
        <v>1277893.46</v>
      </c>
      <c r="M84" s="24">
        <f t="shared" si="6"/>
        <v>41355.775404530745</v>
      </c>
      <c r="N84" s="29">
        <v>0</v>
      </c>
      <c r="O84" s="24">
        <v>0</v>
      </c>
      <c r="P84" s="24">
        <v>0</v>
      </c>
      <c r="Q84" s="3"/>
    </row>
    <row r="85" spans="1:17" ht="25.5">
      <c r="A85" s="22">
        <v>8</v>
      </c>
      <c r="B85" s="23" t="s">
        <v>76</v>
      </c>
      <c r="C85" s="24">
        <v>85.3</v>
      </c>
      <c r="D85" s="29">
        <v>3527647.62</v>
      </c>
      <c r="E85" s="24">
        <v>0</v>
      </c>
      <c r="F85" s="29">
        <v>0</v>
      </c>
      <c r="G85" s="29">
        <v>0</v>
      </c>
      <c r="H85" s="24">
        <v>0</v>
      </c>
      <c r="I85" s="24">
        <v>0</v>
      </c>
      <c r="J85" s="24">
        <v>0</v>
      </c>
      <c r="K85" s="24">
        <f t="shared" si="5"/>
        <v>85.3</v>
      </c>
      <c r="L85" s="24">
        <f t="shared" si="5"/>
        <v>3527647.62</v>
      </c>
      <c r="M85" s="24">
        <f t="shared" si="6"/>
        <v>41355.77514654162</v>
      </c>
      <c r="N85" s="29">
        <v>0</v>
      </c>
      <c r="O85" s="24">
        <v>0</v>
      </c>
      <c r="P85" s="24">
        <v>0</v>
      </c>
      <c r="Q85" s="3"/>
    </row>
    <row r="86" spans="1:17" ht="25.5">
      <c r="A86" s="22">
        <v>9</v>
      </c>
      <c r="B86" s="23" t="s">
        <v>75</v>
      </c>
      <c r="C86" s="24">
        <v>36.3</v>
      </c>
      <c r="D86" s="29">
        <v>1501214.66</v>
      </c>
      <c r="E86" s="24">
        <v>0</v>
      </c>
      <c r="F86" s="29">
        <v>0</v>
      </c>
      <c r="G86" s="29">
        <v>0</v>
      </c>
      <c r="H86" s="24">
        <v>0</v>
      </c>
      <c r="I86" s="24">
        <v>0</v>
      </c>
      <c r="J86" s="24">
        <v>0</v>
      </c>
      <c r="K86" s="24">
        <f t="shared" si="5"/>
        <v>36.3</v>
      </c>
      <c r="L86" s="24">
        <f t="shared" si="5"/>
        <v>1501214.66</v>
      </c>
      <c r="M86" s="24">
        <f t="shared" si="6"/>
        <v>41355.77575757576</v>
      </c>
      <c r="N86" s="29">
        <v>0</v>
      </c>
      <c r="O86" s="24">
        <v>0</v>
      </c>
      <c r="P86" s="24">
        <v>0</v>
      </c>
      <c r="Q86" s="3"/>
    </row>
    <row r="87" spans="1:17" ht="12.75">
      <c r="A87" s="22">
        <v>10</v>
      </c>
      <c r="B87" s="23" t="s">
        <v>65</v>
      </c>
      <c r="C87" s="24">
        <v>185.2</v>
      </c>
      <c r="D87" s="29">
        <v>7659089.57</v>
      </c>
      <c r="E87" s="24">
        <v>0</v>
      </c>
      <c r="F87" s="29">
        <v>0</v>
      </c>
      <c r="G87" s="29">
        <v>0</v>
      </c>
      <c r="H87" s="24">
        <v>0</v>
      </c>
      <c r="I87" s="24">
        <v>0</v>
      </c>
      <c r="J87" s="24">
        <v>0</v>
      </c>
      <c r="K87" s="24">
        <f t="shared" si="5"/>
        <v>185.2</v>
      </c>
      <c r="L87" s="24">
        <f t="shared" si="5"/>
        <v>7659089.57</v>
      </c>
      <c r="M87" s="24">
        <f t="shared" si="6"/>
        <v>41355.77521598273</v>
      </c>
      <c r="N87" s="29">
        <v>0</v>
      </c>
      <c r="O87" s="24">
        <v>0</v>
      </c>
      <c r="P87" s="24">
        <v>0</v>
      </c>
      <c r="Q87" s="3"/>
    </row>
    <row r="88" spans="1:17" ht="12.75">
      <c r="A88" s="22">
        <v>11</v>
      </c>
      <c r="B88" s="23" t="s">
        <v>66</v>
      </c>
      <c r="C88" s="24">
        <v>81.1</v>
      </c>
      <c r="D88" s="29">
        <v>3353953.36</v>
      </c>
      <c r="E88" s="24">
        <v>0</v>
      </c>
      <c r="F88" s="29">
        <v>0</v>
      </c>
      <c r="G88" s="29">
        <v>0</v>
      </c>
      <c r="H88" s="24"/>
      <c r="I88" s="24"/>
      <c r="J88" s="24"/>
      <c r="K88" s="24">
        <f t="shared" si="5"/>
        <v>81.1</v>
      </c>
      <c r="L88" s="24">
        <f t="shared" si="5"/>
        <v>3353953.36</v>
      </c>
      <c r="M88" s="24">
        <f t="shared" si="6"/>
        <v>41355.77509247842</v>
      </c>
      <c r="N88" s="29">
        <v>0</v>
      </c>
      <c r="O88" s="24">
        <v>0</v>
      </c>
      <c r="P88" s="24">
        <v>0</v>
      </c>
      <c r="Q88" s="3"/>
    </row>
    <row r="89" spans="1:17" ht="12.75">
      <c r="A89" s="22">
        <v>12</v>
      </c>
      <c r="B89" s="23" t="s">
        <v>69</v>
      </c>
      <c r="C89" s="24">
        <v>121.2</v>
      </c>
      <c r="D89" s="29">
        <v>5012319.95</v>
      </c>
      <c r="E89" s="24">
        <v>0</v>
      </c>
      <c r="F89" s="29">
        <v>0</v>
      </c>
      <c r="G89" s="29">
        <v>0</v>
      </c>
      <c r="H89" s="24">
        <v>0</v>
      </c>
      <c r="I89" s="24">
        <v>0</v>
      </c>
      <c r="J89" s="24">
        <v>0</v>
      </c>
      <c r="K89" s="24">
        <f t="shared" si="5"/>
        <v>121.2</v>
      </c>
      <c r="L89" s="24">
        <f t="shared" si="5"/>
        <v>5012319.95</v>
      </c>
      <c r="M89" s="24">
        <f t="shared" si="6"/>
        <v>41355.7751650165</v>
      </c>
      <c r="N89" s="29">
        <v>0</v>
      </c>
      <c r="O89" s="24">
        <v>0</v>
      </c>
      <c r="P89" s="24">
        <v>0</v>
      </c>
      <c r="Q89" s="3"/>
    </row>
    <row r="90" spans="1:17" ht="12.75">
      <c r="A90" s="22">
        <v>13</v>
      </c>
      <c r="B90" s="23" t="s">
        <v>72</v>
      </c>
      <c r="C90" s="24">
        <v>155</v>
      </c>
      <c r="D90" s="29">
        <v>6410145.15</v>
      </c>
      <c r="E90" s="24">
        <v>0</v>
      </c>
      <c r="F90" s="29">
        <v>0</v>
      </c>
      <c r="G90" s="29">
        <v>0</v>
      </c>
      <c r="H90" s="24">
        <v>0</v>
      </c>
      <c r="I90" s="24">
        <v>0</v>
      </c>
      <c r="J90" s="24">
        <v>0</v>
      </c>
      <c r="K90" s="24">
        <f t="shared" si="5"/>
        <v>155</v>
      </c>
      <c r="L90" s="24">
        <f t="shared" si="5"/>
        <v>6410145.15</v>
      </c>
      <c r="M90" s="24">
        <f t="shared" si="6"/>
        <v>41355.77516129032</v>
      </c>
      <c r="N90" s="29">
        <v>0</v>
      </c>
      <c r="O90" s="24">
        <v>0</v>
      </c>
      <c r="P90" s="24">
        <v>0</v>
      </c>
      <c r="Q90" s="3"/>
    </row>
    <row r="91" spans="1:17" ht="12.75">
      <c r="A91" s="22">
        <v>14</v>
      </c>
      <c r="B91" s="23" t="s">
        <v>60</v>
      </c>
      <c r="C91" s="24">
        <v>26.2</v>
      </c>
      <c r="D91" s="29">
        <v>1083521.3</v>
      </c>
      <c r="E91" s="24">
        <v>0</v>
      </c>
      <c r="F91" s="29">
        <v>0</v>
      </c>
      <c r="G91" s="29">
        <v>0</v>
      </c>
      <c r="H91" s="24">
        <v>0</v>
      </c>
      <c r="I91" s="24">
        <v>0</v>
      </c>
      <c r="J91" s="24">
        <v>0</v>
      </c>
      <c r="K91" s="24">
        <f t="shared" si="5"/>
        <v>26.2</v>
      </c>
      <c r="L91" s="24">
        <f t="shared" si="5"/>
        <v>1083521.3</v>
      </c>
      <c r="M91" s="24">
        <f>L91/K91+0.01</f>
        <v>41355.78480916031</v>
      </c>
      <c r="N91" s="29"/>
      <c r="O91" s="24"/>
      <c r="P91" s="24"/>
      <c r="Q91" s="3"/>
    </row>
    <row r="92" spans="1:17" ht="12.75">
      <c r="A92" s="52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9"/>
      <c r="Q92" s="3"/>
    </row>
    <row r="93" spans="1:17" ht="15.75">
      <c r="A93" s="66" t="s">
        <v>111</v>
      </c>
      <c r="B93" s="66"/>
      <c r="C93" s="30">
        <f>C94+C95+C96+C97+C98+C99</f>
        <v>520</v>
      </c>
      <c r="D93" s="30">
        <f>D94+D95+D96+D97+D98+D99</f>
        <v>22586599.999999996</v>
      </c>
      <c r="E93" s="30">
        <f aca="true" t="shared" si="7" ref="E93:L93">E94+E95+E96+E97+E98+E99</f>
        <v>0</v>
      </c>
      <c r="F93" s="30">
        <f t="shared" si="7"/>
        <v>0</v>
      </c>
      <c r="G93" s="30">
        <f t="shared" si="7"/>
        <v>0</v>
      </c>
      <c r="H93" s="30">
        <f t="shared" si="7"/>
        <v>133.3</v>
      </c>
      <c r="I93" s="30">
        <f t="shared" si="7"/>
        <v>5789988.04</v>
      </c>
      <c r="J93" s="30">
        <f>J97</f>
        <v>43435.76922126081</v>
      </c>
      <c r="K93" s="30">
        <f t="shared" si="7"/>
        <v>386.70000000000005</v>
      </c>
      <c r="L93" s="30">
        <f t="shared" si="7"/>
        <v>16796611.959999997</v>
      </c>
      <c r="M93" s="30">
        <f>M94</f>
        <v>43435.769235095606</v>
      </c>
      <c r="N93" s="30">
        <f>N94+N95+N96+N97+N98+N99</f>
        <v>0</v>
      </c>
      <c r="O93" s="30">
        <f>O94+O95+O96+O97+O98+O99</f>
        <v>0</v>
      </c>
      <c r="P93" s="30">
        <f>P94+P95+P96+P97+P98+P99</f>
        <v>0</v>
      </c>
      <c r="Q93" s="4"/>
    </row>
    <row r="94" spans="1:17" ht="12.75">
      <c r="A94" s="22">
        <v>1</v>
      </c>
      <c r="B94" s="23" t="s">
        <v>43</v>
      </c>
      <c r="C94" s="24">
        <v>177.8</v>
      </c>
      <c r="D94" s="29">
        <v>7722879.77</v>
      </c>
      <c r="E94" s="29">
        <v>0</v>
      </c>
      <c r="F94" s="29">
        <v>0</v>
      </c>
      <c r="G94" s="29">
        <v>0</v>
      </c>
      <c r="H94" s="24">
        <v>0</v>
      </c>
      <c r="I94" s="24">
        <v>0</v>
      </c>
      <c r="J94" s="24">
        <v>0</v>
      </c>
      <c r="K94" s="24">
        <f aca="true" t="shared" si="8" ref="K94:L99">C94</f>
        <v>177.8</v>
      </c>
      <c r="L94" s="24">
        <f t="shared" si="8"/>
        <v>7722879.77</v>
      </c>
      <c r="M94" s="24">
        <f aca="true" t="shared" si="9" ref="M94:M99">L94/K94</f>
        <v>43435.769235095606</v>
      </c>
      <c r="N94" s="29">
        <v>0</v>
      </c>
      <c r="O94" s="29">
        <v>0</v>
      </c>
      <c r="P94" s="24">
        <v>0</v>
      </c>
      <c r="Q94" s="4"/>
    </row>
    <row r="95" spans="1:16" ht="12.75">
      <c r="A95" s="22">
        <v>2</v>
      </c>
      <c r="B95" s="23" t="s">
        <v>60</v>
      </c>
      <c r="C95" s="24">
        <v>59.8</v>
      </c>
      <c r="D95" s="29">
        <v>2597459</v>
      </c>
      <c r="E95" s="29">
        <v>0</v>
      </c>
      <c r="F95" s="29">
        <v>0</v>
      </c>
      <c r="G95" s="29">
        <v>0</v>
      </c>
      <c r="H95" s="24">
        <v>0</v>
      </c>
      <c r="I95" s="24">
        <v>0</v>
      </c>
      <c r="J95" s="24">
        <v>0</v>
      </c>
      <c r="K95" s="24">
        <f t="shared" si="8"/>
        <v>59.8</v>
      </c>
      <c r="L95" s="24">
        <f t="shared" si="8"/>
        <v>2597459</v>
      </c>
      <c r="M95" s="24">
        <f t="shared" si="9"/>
        <v>43435.769230769234</v>
      </c>
      <c r="N95" s="29">
        <v>0</v>
      </c>
      <c r="O95" s="29">
        <v>0</v>
      </c>
      <c r="P95" s="24">
        <v>0</v>
      </c>
    </row>
    <row r="96" spans="1:16" ht="12.75">
      <c r="A96" s="22">
        <v>3</v>
      </c>
      <c r="B96" s="23" t="s">
        <v>56</v>
      </c>
      <c r="C96" s="24">
        <v>87.6</v>
      </c>
      <c r="D96" s="29">
        <v>3804973.38</v>
      </c>
      <c r="E96" s="29">
        <v>0</v>
      </c>
      <c r="F96" s="29">
        <v>0</v>
      </c>
      <c r="G96" s="29">
        <v>0</v>
      </c>
      <c r="H96" s="24">
        <v>0</v>
      </c>
      <c r="I96" s="24">
        <v>0</v>
      </c>
      <c r="J96" s="24">
        <v>0</v>
      </c>
      <c r="K96" s="24">
        <f t="shared" si="8"/>
        <v>87.6</v>
      </c>
      <c r="L96" s="24">
        <f t="shared" si="8"/>
        <v>3804973.38</v>
      </c>
      <c r="M96" s="24">
        <f t="shared" si="9"/>
        <v>43435.76917808219</v>
      </c>
      <c r="N96" s="29">
        <v>0</v>
      </c>
      <c r="O96" s="29">
        <v>0</v>
      </c>
      <c r="P96" s="24">
        <v>0</v>
      </c>
    </row>
    <row r="97" spans="1:17" ht="12.75">
      <c r="A97" s="22">
        <v>4</v>
      </c>
      <c r="B97" s="23" t="s">
        <v>39</v>
      </c>
      <c r="C97" s="24">
        <v>80.9</v>
      </c>
      <c r="D97" s="29">
        <v>3513953.73</v>
      </c>
      <c r="E97" s="29">
        <v>0</v>
      </c>
      <c r="F97" s="29">
        <v>0</v>
      </c>
      <c r="G97" s="29">
        <v>0</v>
      </c>
      <c r="H97" s="24">
        <v>80.9</v>
      </c>
      <c r="I97" s="24">
        <v>3513953.73</v>
      </c>
      <c r="J97" s="24">
        <v>43435.76922126081</v>
      </c>
      <c r="K97" s="24">
        <v>0</v>
      </c>
      <c r="L97" s="24">
        <v>0</v>
      </c>
      <c r="M97" s="24">
        <v>0</v>
      </c>
      <c r="N97" s="29">
        <v>0</v>
      </c>
      <c r="O97" s="29">
        <v>0</v>
      </c>
      <c r="P97" s="24">
        <v>0</v>
      </c>
      <c r="Q97" s="4"/>
    </row>
    <row r="98" spans="1:17" ht="12.75">
      <c r="A98" s="22">
        <v>5</v>
      </c>
      <c r="B98" s="23" t="s">
        <v>48</v>
      </c>
      <c r="C98" s="24">
        <v>52.4</v>
      </c>
      <c r="D98" s="29">
        <v>2276034.31</v>
      </c>
      <c r="E98" s="29">
        <v>0</v>
      </c>
      <c r="F98" s="29">
        <v>0</v>
      </c>
      <c r="G98" s="29">
        <v>0</v>
      </c>
      <c r="H98" s="24">
        <v>52.4</v>
      </c>
      <c r="I98" s="24">
        <v>2276034.31</v>
      </c>
      <c r="J98" s="24">
        <v>43435.769274809165</v>
      </c>
      <c r="K98" s="24">
        <v>0</v>
      </c>
      <c r="L98" s="24">
        <v>0</v>
      </c>
      <c r="M98" s="24">
        <v>0</v>
      </c>
      <c r="N98" s="29">
        <v>0</v>
      </c>
      <c r="O98" s="29">
        <v>0</v>
      </c>
      <c r="P98" s="24">
        <v>0</v>
      </c>
      <c r="Q98" s="3"/>
    </row>
    <row r="99" spans="1:17" ht="15" customHeight="1">
      <c r="A99" s="22">
        <v>6</v>
      </c>
      <c r="B99" s="23" t="s">
        <v>108</v>
      </c>
      <c r="C99" s="24">
        <v>61.5</v>
      </c>
      <c r="D99" s="29">
        <v>2671299.81</v>
      </c>
      <c r="E99" s="29">
        <v>0</v>
      </c>
      <c r="F99" s="29">
        <v>0</v>
      </c>
      <c r="G99" s="29">
        <v>0</v>
      </c>
      <c r="H99" s="24">
        <v>0</v>
      </c>
      <c r="I99" s="24">
        <v>0</v>
      </c>
      <c r="J99" s="24">
        <v>0</v>
      </c>
      <c r="K99" s="24">
        <f t="shared" si="8"/>
        <v>61.5</v>
      </c>
      <c r="L99" s="24">
        <f t="shared" si="8"/>
        <v>2671299.81</v>
      </c>
      <c r="M99" s="24">
        <f t="shared" si="9"/>
        <v>43435.769268292686</v>
      </c>
      <c r="N99" s="29">
        <v>0</v>
      </c>
      <c r="O99" s="29">
        <v>0</v>
      </c>
      <c r="P99" s="24">
        <v>0</v>
      </c>
      <c r="Q99" s="3"/>
    </row>
    <row r="100" spans="1:17" ht="21" customHeight="1">
      <c r="A100" s="52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9"/>
      <c r="Q100" s="3"/>
    </row>
    <row r="101" spans="1:17" ht="15.75">
      <c r="A101" s="66" t="s">
        <v>110</v>
      </c>
      <c r="B101" s="66"/>
      <c r="C101" s="21">
        <f>C102+C103+C104+C105</f>
        <v>0</v>
      </c>
      <c r="D101" s="28">
        <f>D102+D103+D104+D105</f>
        <v>0</v>
      </c>
      <c r="E101" s="21">
        <f>E102+E103+E104+E105</f>
        <v>0</v>
      </c>
      <c r="F101" s="28">
        <f>F102+F103+F104+F105</f>
        <v>0</v>
      </c>
      <c r="G101" s="30">
        <v>0</v>
      </c>
      <c r="H101" s="21">
        <f aca="true" t="shared" si="10" ref="H101:P101">H102+H103+H104+H105</f>
        <v>0</v>
      </c>
      <c r="I101" s="21">
        <f t="shared" si="10"/>
        <v>0</v>
      </c>
      <c r="J101" s="21">
        <f t="shared" si="10"/>
        <v>0</v>
      </c>
      <c r="K101" s="21">
        <f t="shared" si="10"/>
        <v>0</v>
      </c>
      <c r="L101" s="21">
        <f t="shared" si="10"/>
        <v>0</v>
      </c>
      <c r="M101" s="21">
        <f t="shared" si="10"/>
        <v>0</v>
      </c>
      <c r="N101" s="21">
        <f t="shared" si="10"/>
        <v>0</v>
      </c>
      <c r="O101" s="21">
        <f t="shared" si="10"/>
        <v>0</v>
      </c>
      <c r="P101" s="21">
        <f t="shared" si="10"/>
        <v>0</v>
      </c>
      <c r="Q101" s="3"/>
    </row>
    <row r="102" spans="1:16" ht="12.75">
      <c r="A102" s="22"/>
      <c r="B102" s="23"/>
      <c r="C102" s="24"/>
      <c r="D102" s="29"/>
      <c r="E102" s="24"/>
      <c r="F102" s="29"/>
      <c r="G102" s="29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7" ht="12.75">
      <c r="A103" s="22"/>
      <c r="B103" s="23"/>
      <c r="C103" s="24"/>
      <c r="D103" s="29"/>
      <c r="E103" s="24"/>
      <c r="F103" s="29"/>
      <c r="G103" s="29"/>
      <c r="H103" s="24"/>
      <c r="I103" s="24"/>
      <c r="J103" s="24"/>
      <c r="K103" s="24"/>
      <c r="L103" s="24"/>
      <c r="M103" s="24"/>
      <c r="N103" s="24"/>
      <c r="O103" s="24"/>
      <c r="P103" s="24"/>
      <c r="Q103" s="3"/>
    </row>
    <row r="104" spans="1:17" ht="12.75">
      <c r="A104" s="22"/>
      <c r="B104" s="23"/>
      <c r="C104" s="24"/>
      <c r="D104" s="29"/>
      <c r="E104" s="24"/>
      <c r="F104" s="29"/>
      <c r="G104" s="29"/>
      <c r="H104" s="24"/>
      <c r="I104" s="24"/>
      <c r="J104" s="24"/>
      <c r="K104" s="24"/>
      <c r="L104" s="24"/>
      <c r="M104" s="24"/>
      <c r="N104" s="24"/>
      <c r="O104" s="24"/>
      <c r="P104" s="24"/>
      <c r="Q104" s="3"/>
    </row>
    <row r="105" spans="1:17" ht="12.75">
      <c r="A105" s="22"/>
      <c r="B105" s="23"/>
      <c r="C105" s="24"/>
      <c r="D105" s="29"/>
      <c r="E105" s="24"/>
      <c r="F105" s="29"/>
      <c r="G105" s="29"/>
      <c r="H105" s="24"/>
      <c r="I105" s="24"/>
      <c r="J105" s="24"/>
      <c r="K105" s="24"/>
      <c r="L105" s="24"/>
      <c r="M105" s="24"/>
      <c r="N105" s="24"/>
      <c r="O105" s="24"/>
      <c r="P105" s="24"/>
      <c r="Q105" s="3"/>
    </row>
  </sheetData>
  <sheetProtection/>
  <mergeCells count="40">
    <mergeCell ref="A17:B17"/>
    <mergeCell ref="H12:H13"/>
    <mergeCell ref="I12:I13"/>
    <mergeCell ref="D12:D13"/>
    <mergeCell ref="B11:B13"/>
    <mergeCell ref="C11:D11"/>
    <mergeCell ref="A16:B16"/>
    <mergeCell ref="A101:B101"/>
    <mergeCell ref="A18:B18"/>
    <mergeCell ref="A60:B60"/>
    <mergeCell ref="A77:B77"/>
    <mergeCell ref="A59:P59"/>
    <mergeCell ref="A100:P100"/>
    <mergeCell ref="A92:P92"/>
    <mergeCell ref="A93:B93"/>
    <mergeCell ref="Q9:Q10"/>
    <mergeCell ref="A11:A13"/>
    <mergeCell ref="K12:K13"/>
    <mergeCell ref="K11:M11"/>
    <mergeCell ref="Q11:Q13"/>
    <mergeCell ref="C12:C13"/>
    <mergeCell ref="E12:E13"/>
    <mergeCell ref="F12:F13"/>
    <mergeCell ref="G12:G13"/>
    <mergeCell ref="L12:L13"/>
    <mergeCell ref="A6:P6"/>
    <mergeCell ref="A7:P7"/>
    <mergeCell ref="A9:P10"/>
    <mergeCell ref="H11:J11"/>
    <mergeCell ref="E11:G11"/>
    <mergeCell ref="A2:P2"/>
    <mergeCell ref="A3:P3"/>
    <mergeCell ref="A4:P4"/>
    <mergeCell ref="A5:P5"/>
    <mergeCell ref="P12:P13"/>
    <mergeCell ref="O12:O13"/>
    <mergeCell ref="N11:P11"/>
    <mergeCell ref="J12:J13"/>
    <mergeCell ref="M12:M13"/>
    <mergeCell ref="N12:N13"/>
  </mergeCells>
  <printOptions/>
  <pageMargins left="0.3937007874015748" right="0.3937007874015748" top="0.5905511811023622" bottom="0.3937007874015748" header="0" footer="0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3"/>
  <sheetViews>
    <sheetView zoomScalePageLayoutView="0" workbookViewId="0" topLeftCell="C7">
      <selection activeCell="T20" sqref="T20"/>
    </sheetView>
  </sheetViews>
  <sheetFormatPr defaultColWidth="9.140625" defaultRowHeight="12.75"/>
  <cols>
    <col min="1" max="1" width="4.7109375" style="0" customWidth="1"/>
    <col min="2" max="2" width="29.8515625" style="0" customWidth="1"/>
    <col min="8" max="8" width="12.8515625" style="0" customWidth="1"/>
    <col min="14" max="14" width="9.421875" style="0" customWidth="1"/>
    <col min="20" max="20" width="8.00390625" style="0" customWidth="1"/>
  </cols>
  <sheetData>
    <row r="3" spans="1:20" ht="16.5" customHeight="1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6.5" customHeight="1">
      <c r="A4" s="75" t="s">
        <v>116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6.5" customHeight="1">
      <c r="A5" s="75" t="s">
        <v>101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6.5" customHeight="1">
      <c r="A6" s="75" t="s">
        <v>117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9.5" customHeight="1">
      <c r="A7" s="75" t="s">
        <v>102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1" ht="17.25" customHeight="1">
      <c r="A8" s="75" t="s">
        <v>103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5"/>
    </row>
    <row r="9" spans="1:21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5"/>
    </row>
    <row r="10" spans="1:21" ht="15" customHeight="1">
      <c r="A10" s="74" t="s">
        <v>118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5"/>
    </row>
    <row r="11" spans="1:21" ht="16.5" customHeight="1">
      <c r="A11" s="74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5"/>
    </row>
    <row r="12" spans="1:2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"/>
    </row>
    <row r="13" spans="1:21" ht="18.75">
      <c r="A13" s="77" t="s">
        <v>1</v>
      </c>
      <c r="B13" s="78" t="s">
        <v>87</v>
      </c>
      <c r="C13" s="76" t="s">
        <v>17</v>
      </c>
      <c r="D13" s="76"/>
      <c r="E13" s="76"/>
      <c r="F13" s="76"/>
      <c r="G13" s="76"/>
      <c r="H13" s="76"/>
      <c r="I13" s="76" t="s">
        <v>18</v>
      </c>
      <c r="J13" s="76"/>
      <c r="K13" s="76"/>
      <c r="L13" s="76"/>
      <c r="M13" s="76"/>
      <c r="N13" s="76"/>
      <c r="O13" s="76" t="s">
        <v>19</v>
      </c>
      <c r="P13" s="76"/>
      <c r="Q13" s="76"/>
      <c r="R13" s="76"/>
      <c r="S13" s="76"/>
      <c r="T13" s="76"/>
      <c r="U13" s="1"/>
    </row>
    <row r="14" spans="1:21" ht="18.75">
      <c r="A14" s="77"/>
      <c r="B14" s="79"/>
      <c r="C14" s="8" t="s">
        <v>20</v>
      </c>
      <c r="D14" s="8" t="s">
        <v>21</v>
      </c>
      <c r="E14" s="8" t="s">
        <v>22</v>
      </c>
      <c r="F14" s="8" t="s">
        <v>82</v>
      </c>
      <c r="G14" s="8" t="s">
        <v>83</v>
      </c>
      <c r="H14" s="8" t="s">
        <v>3</v>
      </c>
      <c r="I14" s="8" t="s">
        <v>20</v>
      </c>
      <c r="J14" s="8" t="s">
        <v>21</v>
      </c>
      <c r="K14" s="8" t="s">
        <v>23</v>
      </c>
      <c r="L14" s="8" t="s">
        <v>82</v>
      </c>
      <c r="M14" s="8" t="s">
        <v>83</v>
      </c>
      <c r="N14" s="8" t="s">
        <v>3</v>
      </c>
      <c r="O14" s="8" t="s">
        <v>20</v>
      </c>
      <c r="P14" s="8" t="s">
        <v>21</v>
      </c>
      <c r="Q14" s="8" t="s">
        <v>22</v>
      </c>
      <c r="R14" s="8" t="s">
        <v>82</v>
      </c>
      <c r="S14" s="8" t="s">
        <v>83</v>
      </c>
      <c r="T14" s="8" t="s">
        <v>3</v>
      </c>
      <c r="U14" s="1"/>
    </row>
    <row r="15" spans="1:21" ht="18.75">
      <c r="A15" s="77"/>
      <c r="B15" s="80"/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1"/>
    </row>
    <row r="16" spans="1:21" ht="18.75">
      <c r="A16" s="14">
        <v>1</v>
      </c>
      <c r="B16" s="14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1"/>
    </row>
    <row r="17" spans="1:21" ht="18.75">
      <c r="A17" s="15"/>
      <c r="B17" s="16" t="s">
        <v>90</v>
      </c>
      <c r="C17" s="11">
        <f aca="true" t="shared" si="0" ref="C17:T17">C18+C19+C20+C21+C22</f>
        <v>0</v>
      </c>
      <c r="D17" s="11">
        <v>3707.5</v>
      </c>
      <c r="E17" s="11">
        <f t="shared" si="0"/>
        <v>1803.2</v>
      </c>
      <c r="F17" s="11">
        <f t="shared" si="0"/>
        <v>1364.9</v>
      </c>
      <c r="G17" s="11">
        <f t="shared" si="0"/>
        <v>520</v>
      </c>
      <c r="H17" s="11">
        <f t="shared" si="0"/>
        <v>7395.6</v>
      </c>
      <c r="I17" s="12">
        <f t="shared" si="0"/>
        <v>0</v>
      </c>
      <c r="J17" s="12">
        <f t="shared" si="0"/>
        <v>112</v>
      </c>
      <c r="K17" s="12">
        <f t="shared" si="0"/>
        <v>48</v>
      </c>
      <c r="L17" s="12">
        <f t="shared" si="0"/>
        <v>35</v>
      </c>
      <c r="M17" s="12">
        <f t="shared" si="0"/>
        <v>13</v>
      </c>
      <c r="N17" s="12">
        <f>N18+N19+N20+N21+N22</f>
        <v>208</v>
      </c>
      <c r="O17" s="12">
        <f t="shared" si="0"/>
        <v>0</v>
      </c>
      <c r="P17" s="12">
        <f t="shared" si="0"/>
        <v>253</v>
      </c>
      <c r="Q17" s="12">
        <f t="shared" si="0"/>
        <v>107</v>
      </c>
      <c r="R17" s="12">
        <f t="shared" si="0"/>
        <v>67</v>
      </c>
      <c r="S17" s="12">
        <f t="shared" si="0"/>
        <v>33</v>
      </c>
      <c r="T17" s="12">
        <f t="shared" si="0"/>
        <v>460</v>
      </c>
      <c r="U17" s="1"/>
    </row>
    <row r="18" spans="1:21" ht="18.75">
      <c r="A18" s="14">
        <v>1</v>
      </c>
      <c r="B18" s="17" t="s">
        <v>79</v>
      </c>
      <c r="C18" s="10">
        <v>0</v>
      </c>
      <c r="D18" s="10">
        <v>3707.5</v>
      </c>
      <c r="E18" s="10">
        <v>0</v>
      </c>
      <c r="F18" s="10">
        <v>0</v>
      </c>
      <c r="G18" s="10">
        <v>0</v>
      </c>
      <c r="H18" s="11">
        <f>D18</f>
        <v>3707.5</v>
      </c>
      <c r="I18" s="18">
        <v>0</v>
      </c>
      <c r="J18" s="18">
        <v>112</v>
      </c>
      <c r="K18" s="18">
        <v>0</v>
      </c>
      <c r="L18" s="18">
        <v>0</v>
      </c>
      <c r="M18" s="18">
        <v>0</v>
      </c>
      <c r="N18" s="12">
        <v>112</v>
      </c>
      <c r="O18" s="9">
        <v>0</v>
      </c>
      <c r="P18" s="9">
        <v>253</v>
      </c>
      <c r="Q18" s="9">
        <v>0</v>
      </c>
      <c r="R18" s="9">
        <v>0</v>
      </c>
      <c r="S18" s="9">
        <v>0</v>
      </c>
      <c r="T18" s="9">
        <f>O18+P18+Q18+R18+S18</f>
        <v>253</v>
      </c>
      <c r="U18" s="1"/>
    </row>
    <row r="19" spans="1:21" ht="19.5" customHeight="1">
      <c r="A19" s="14">
        <v>2</v>
      </c>
      <c r="B19" s="17" t="s">
        <v>80</v>
      </c>
      <c r="C19" s="10">
        <v>0</v>
      </c>
      <c r="D19" s="10">
        <v>0</v>
      </c>
      <c r="E19" s="10">
        <v>1803.2</v>
      </c>
      <c r="F19" s="10">
        <v>0</v>
      </c>
      <c r="G19" s="10">
        <v>0</v>
      </c>
      <c r="H19" s="11">
        <f>E19</f>
        <v>1803.2</v>
      </c>
      <c r="I19" s="18">
        <v>0</v>
      </c>
      <c r="J19" s="18">
        <v>0</v>
      </c>
      <c r="K19" s="18">
        <v>48</v>
      </c>
      <c r="L19" s="18">
        <v>0</v>
      </c>
      <c r="M19" s="18">
        <v>0</v>
      </c>
      <c r="N19" s="12">
        <v>48</v>
      </c>
      <c r="O19" s="9">
        <v>0</v>
      </c>
      <c r="P19" s="9">
        <v>0</v>
      </c>
      <c r="Q19" s="9">
        <v>107</v>
      </c>
      <c r="R19" s="9">
        <v>0</v>
      </c>
      <c r="S19" s="9">
        <v>0</v>
      </c>
      <c r="T19" s="9">
        <f>O19+P19+Q19+R19+S19</f>
        <v>107</v>
      </c>
      <c r="U19" s="1"/>
    </row>
    <row r="20" spans="1:21" ht="19.5" customHeight="1">
      <c r="A20" s="14">
        <v>3</v>
      </c>
      <c r="B20" s="17" t="s">
        <v>81</v>
      </c>
      <c r="C20" s="10">
        <v>0</v>
      </c>
      <c r="D20" s="10">
        <v>0</v>
      </c>
      <c r="E20" s="10">
        <v>0</v>
      </c>
      <c r="F20" s="10">
        <v>1364.9</v>
      </c>
      <c r="G20" s="10">
        <v>0</v>
      </c>
      <c r="H20" s="11">
        <f>F20</f>
        <v>1364.9</v>
      </c>
      <c r="I20" s="18">
        <v>0</v>
      </c>
      <c r="J20" s="18">
        <v>0</v>
      </c>
      <c r="K20" s="18">
        <v>0</v>
      </c>
      <c r="L20" s="18">
        <v>35</v>
      </c>
      <c r="M20" s="18">
        <v>0</v>
      </c>
      <c r="N20" s="12">
        <v>35</v>
      </c>
      <c r="O20" s="9">
        <v>0</v>
      </c>
      <c r="P20" s="9">
        <v>0</v>
      </c>
      <c r="Q20" s="9">
        <v>0</v>
      </c>
      <c r="R20" s="9">
        <v>67</v>
      </c>
      <c r="S20" s="9">
        <v>0</v>
      </c>
      <c r="T20" s="9">
        <f>O20+P20+Q20+R20+S20</f>
        <v>67</v>
      </c>
      <c r="U20" s="1"/>
    </row>
    <row r="21" spans="1:21" ht="22.5" customHeight="1">
      <c r="A21" s="14">
        <v>4</v>
      </c>
      <c r="B21" s="17" t="s">
        <v>84</v>
      </c>
      <c r="C21" s="10">
        <v>0</v>
      </c>
      <c r="D21" s="10">
        <v>0</v>
      </c>
      <c r="E21" s="10">
        <v>0</v>
      </c>
      <c r="F21" s="10">
        <v>0</v>
      </c>
      <c r="G21" s="10">
        <v>520</v>
      </c>
      <c r="H21" s="11">
        <f>G21</f>
        <v>520</v>
      </c>
      <c r="I21" s="18">
        <v>0</v>
      </c>
      <c r="J21" s="18">
        <v>0</v>
      </c>
      <c r="K21" s="18">
        <v>0</v>
      </c>
      <c r="L21" s="18">
        <v>0</v>
      </c>
      <c r="M21" s="18">
        <v>13</v>
      </c>
      <c r="N21" s="12">
        <f>M21</f>
        <v>13</v>
      </c>
      <c r="O21" s="9">
        <v>0</v>
      </c>
      <c r="P21" s="9">
        <v>0</v>
      </c>
      <c r="Q21" s="9">
        <v>0</v>
      </c>
      <c r="R21" s="9">
        <v>0</v>
      </c>
      <c r="S21" s="9">
        <v>33</v>
      </c>
      <c r="T21" s="9">
        <f>O21+P21+Q21+R21+S21</f>
        <v>33</v>
      </c>
      <c r="U21" s="1"/>
    </row>
    <row r="22" spans="1:21" ht="21" customHeight="1">
      <c r="A22" s="14">
        <v>5</v>
      </c>
      <c r="B22" s="17" t="s">
        <v>85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2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>O22+P22+Q22+R22+S22</f>
        <v>0</v>
      </c>
      <c r="U22" s="1"/>
    </row>
    <row r="23" ht="12.75">
      <c r="T23" s="36" t="s">
        <v>104</v>
      </c>
    </row>
  </sheetData>
  <sheetProtection/>
  <mergeCells count="14">
    <mergeCell ref="A5:T5"/>
    <mergeCell ref="A7:T7"/>
    <mergeCell ref="A6:T6"/>
    <mergeCell ref="A8:T8"/>
    <mergeCell ref="A11:T11"/>
    <mergeCell ref="A3:T3"/>
    <mergeCell ref="O13:T13"/>
    <mergeCell ref="A13:A15"/>
    <mergeCell ref="B13:B15"/>
    <mergeCell ref="C13:H13"/>
    <mergeCell ref="I13:N13"/>
    <mergeCell ref="A9:T9"/>
    <mergeCell ref="A10:T10"/>
    <mergeCell ref="A4:T4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2016-08-29T06:39:37Z</cp:lastPrinted>
  <dcterms:created xsi:type="dcterms:W3CDTF">1996-10-08T23:32:33Z</dcterms:created>
  <dcterms:modified xsi:type="dcterms:W3CDTF">2016-08-29T06:39:50Z</dcterms:modified>
  <cp:category/>
  <cp:version/>
  <cp:contentType/>
  <cp:contentStatus/>
</cp:coreProperties>
</file>