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08.17" sheetId="1" r:id="rId1"/>
    <sheet name="Лист1" sheetId="2" r:id="rId2"/>
    <sheet name="Лист3" sheetId="3" r:id="rId3"/>
  </sheets>
  <definedNames>
    <definedName name="_xlnm.Print_Area" localSheetId="0">'08.17'!$A$1:$T$111</definedName>
  </definedNames>
  <calcPr fullCalcOnLoad="1" fullPrecision="0"/>
</workbook>
</file>

<file path=xl/sharedStrings.xml><?xml version="1.0" encoding="utf-8"?>
<sst xmlns="http://schemas.openxmlformats.org/spreadsheetml/2006/main" count="264" uniqueCount="186">
  <si>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</si>
  <si>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</si>
  <si>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</si>
  <si>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</si>
  <si>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</si>
  <si>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</si>
  <si>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</si>
  <si>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</si>
  <si>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</si>
  <si>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</si>
  <si>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</si>
  <si>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</si>
  <si>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</si>
  <si>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</si>
  <si>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</si>
  <si>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</si>
  <si>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</si>
  <si>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</si>
  <si>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</si>
  <si>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</si>
  <si>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</si>
  <si>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</si>
  <si>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</si>
  <si>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</si>
  <si>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</si>
  <si>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85/1</t>
  </si>
  <si>
    <t>г. Емва, ул. Одесская, дом 10</t>
  </si>
  <si>
    <t>90/1</t>
  </si>
  <si>
    <t>г. Емва, ул. Калинина, дом 9</t>
  </si>
  <si>
    <t>96/1</t>
  </si>
  <si>
    <t>г. Емва, ул. Хвойная, дом 13</t>
  </si>
  <si>
    <t>42/1</t>
  </si>
  <si>
    <t>г. Емва, ул. Хвойная, дом 14</t>
  </si>
  <si>
    <t>43/1</t>
  </si>
  <si>
    <t>г. Емва, ул. 60 лет Октября, дом 6</t>
  </si>
  <si>
    <t>50/1</t>
  </si>
  <si>
    <t>г. Емва, ул. 60 лет Октября, дом 18</t>
  </si>
  <si>
    <t>57/1</t>
  </si>
  <si>
    <t>г. Емва, ул. Песчаная, дом 6</t>
  </si>
  <si>
    <t>66/1</t>
  </si>
  <si>
    <t>г. Емва, ул. Песчаная, дом 23</t>
  </si>
  <si>
    <t>73/1</t>
  </si>
  <si>
    <t>г. Емва, ул. Песчаная, дом 32</t>
  </si>
  <si>
    <t>79/1</t>
  </si>
  <si>
    <t>г. Емва, ул. Песчаная, дом 36</t>
  </si>
  <si>
    <t>78/1</t>
  </si>
  <si>
    <t>пст. Чиньяворык, ул.Железнодорожная, дом 12</t>
  </si>
  <si>
    <t>21/9</t>
  </si>
  <si>
    <t>пст. Чиньяворык, ул.Железнодорожная, дом 14</t>
  </si>
  <si>
    <t>пст. Чиньяворык, ул.Железнодорожная, дом 30</t>
  </si>
  <si>
    <t>22/9</t>
  </si>
  <si>
    <t>27/9</t>
  </si>
  <si>
    <t>пст. Вожаель, ул.50 лет ВЛКСМ, дом 18</t>
  </si>
  <si>
    <t>16/6</t>
  </si>
  <si>
    <t>9/6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</si>
  <si>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</si>
  <si>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</si>
  <si>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</si>
  <si>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</si>
  <si>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</si>
  <si>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63</t>
  </si>
  <si>
    <t>40/5</t>
  </si>
  <si>
    <t>14/5</t>
  </si>
  <si>
    <t>35/5</t>
  </si>
  <si>
    <t>83/1</t>
  </si>
  <si>
    <t>г. Емва, ул. Хвойная, дом 16</t>
  </si>
  <si>
    <t>45/1</t>
  </si>
  <si>
    <t>г. Емва, ул. Калинина, дом 33</t>
  </si>
  <si>
    <t>106/1</t>
  </si>
  <si>
    <t>г. Емва, ул. Калинина, дом 19</t>
  </si>
  <si>
    <t>г. Емва, ул. Дорожная, дом 12</t>
  </si>
  <si>
    <t>86/1</t>
  </si>
  <si>
    <t>г. Емва, ул. Вымская, дом 18</t>
  </si>
  <si>
    <t>112/1</t>
  </si>
  <si>
    <t>г. Емва, ул. Московская, дом 5</t>
  </si>
  <si>
    <t>115/1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</si>
  <si>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</si>
  <si>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</si>
  <si>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</si>
  <si>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</si>
  <si>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</si>
  <si>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</si>
  <si>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</si>
  <si>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</si>
  <si>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36/5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</si>
  <si>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</si>
  <si>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</si>
  <si>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</si>
  <si>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</si>
  <si>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</si>
  <si>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</si>
  <si>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</si>
  <si>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</si>
  <si>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</si>
  <si>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</si>
  <si>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</si>
  <si>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</si>
  <si>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</si>
  <si>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</si>
  <si>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44/1</t>
  </si>
  <si>
    <t>46/1</t>
  </si>
  <si>
    <t>47/1</t>
  </si>
  <si>
    <t>49/1</t>
  </si>
  <si>
    <t>51/1</t>
  </si>
  <si>
    <t>52/1</t>
  </si>
  <si>
    <t>54/1</t>
  </si>
  <si>
    <t>55/1</t>
  </si>
  <si>
    <t>56/1</t>
  </si>
  <si>
    <t>80/1</t>
  </si>
  <si>
    <t>63/1</t>
  </si>
  <si>
    <t>74/1</t>
  </si>
  <si>
    <t>77/1</t>
  </si>
  <si>
    <t>г. Емва, ул. Дзержинского, дом 122</t>
  </si>
  <si>
    <t>б/н</t>
  </si>
  <si>
    <t>п. Мещура, ул. Коммунистическая, дом 15</t>
  </si>
  <si>
    <t>п. Мещура, ул. Коммунистическая, дом 29</t>
  </si>
  <si>
    <t>4/7</t>
  </si>
  <si>
    <t>7/7</t>
  </si>
  <si>
    <t>пгт. Синдор, ул. Дзержинского, дом 6</t>
  </si>
  <si>
    <t>пгт. Синдор, ул. Дзержинского, дом 8</t>
  </si>
  <si>
    <t>25/2</t>
  </si>
  <si>
    <t>24/2</t>
  </si>
  <si>
    <t>п. Чернореченский, ул. Никульцева, дом 1</t>
  </si>
  <si>
    <t>18/6</t>
  </si>
  <si>
    <t>п. Тракт, ул.Железнодорожная, дом 13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</si>
  <si>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</si>
  <si>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</si>
  <si>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</si>
  <si>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</si>
  <si>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2/6</t>
  </si>
  <si>
    <t>7/6</t>
  </si>
  <si>
    <t>17/6</t>
  </si>
  <si>
    <t>п. Чиньяворык, ул. Северная, дом 6</t>
  </si>
  <si>
    <t>п. Чиньяворык, ул. Свердлова, дом 2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</si>
  <si>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</si>
  <si>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</si>
  <si>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</si>
  <si>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</si>
  <si>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26/1</t>
  </si>
  <si>
    <t>17/1</t>
  </si>
  <si>
    <t>5/9</t>
  </si>
  <si>
    <t>11/9</t>
  </si>
  <si>
    <t>12/9</t>
  </si>
  <si>
    <t>13/9</t>
  </si>
  <si>
    <t>18/9</t>
  </si>
  <si>
    <t>23/9</t>
  </si>
  <si>
    <t>г. Емва, ул. Хвойная, дом 19</t>
  </si>
  <si>
    <t>Приложение 3</t>
  </si>
  <si>
    <t>Внебюджетные источники финансирования</t>
  </si>
  <si>
    <t>г. Емва,ул. Коммунистическая, дом 8</t>
  </si>
  <si>
    <t>г. Емва,ул. Коммунистическая, дом 25</t>
  </si>
  <si>
    <t>г. Емва, ул. Октябрьская, дом 28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</si>
  <si>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</si>
  <si>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</si>
  <si>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</si>
  <si>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(I этап 2013-2014гг., II этап 2014-2015 гг., III этап 2015-2016гг.,</t>
  </si>
  <si>
    <t>IV этап 2016-2017гг., V 2017г.(до 1 сентября 2017г.))"</t>
  </si>
  <si>
    <t>пст. Чиньяворык, ул.Железнодорожная, дом 20</t>
  </si>
  <si>
    <t>пст. Чиньяворык, ул.Шевченко, дом 8</t>
  </si>
  <si>
    <t>пст. Чиньяворык, ул.Северная, дом 8</t>
  </si>
  <si>
    <t>Общий итог по Программе</t>
  </si>
  <si>
    <t>25/9</t>
  </si>
  <si>
    <t>31.12..2014</t>
  </si>
  <si>
    <t>8/9</t>
  </si>
  <si>
    <t>6/9</t>
  </si>
  <si>
    <t>16,11.2006</t>
  </si>
  <si>
    <t>к адресной программе</t>
  </si>
  <si>
    <t>на территории муниципального района "Княжпогостский" на 2013-2017годы</t>
  </si>
  <si>
    <t>пст. Тракт, ул.Лесная, дом 2</t>
  </si>
  <si>
    <t>31.12.2015г.</t>
  </si>
  <si>
    <t>Итого с финансовой поддержкой Фонда:</t>
  </si>
  <si>
    <t>Итого без финансовой поддержки Фонда:</t>
  </si>
  <si>
    <t>Итого по I этапу 2013 -2014 гг. с  финансовой поддержкой фонда</t>
  </si>
  <si>
    <t>Итого по 1 этапу 2013-2014 гг. без финансовой поддержки Фонда:</t>
  </si>
  <si>
    <t>Итого по II этапу 2014 -2015гг. с финансовой поддержкой фонда</t>
  </si>
  <si>
    <t>Итого по III этапу 2015 - 2016гг. с финансовой поддержкой фонда</t>
  </si>
  <si>
    <t>Итого по II этапу 2014-2015 гг. без финансовой поддержки Фонда:</t>
  </si>
  <si>
    <t>Итого по III этапу 2015-2016 гг. без финансовой поддержки Фонда:</t>
  </si>
  <si>
    <t>Итого по IV этапу 2016 - 2017гг. с финансовой поддержкой фонда</t>
  </si>
  <si>
    <t>Итого по IV этапу 2016-2017 гг. без финансовой поддержки Фонда:</t>
  </si>
  <si>
    <t>г. Емва, ул. 30 лет Победы, д. 21</t>
  </si>
  <si>
    <t>п. Чернореченский, ул. Никульцева, д. 1</t>
  </si>
  <si>
    <t>п. Чернореченский, ул. Центральная, д. 31а</t>
  </si>
  <si>
    <t>11/6</t>
  </si>
  <si>
    <t>Итого по V этапу 1 сентября 2017г. с финансовой поддержкой фонда</t>
  </si>
  <si>
    <t>Итого по V этапу 1 сентября 2017г. без финансовой поддержки фонда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</si>
</sst>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0"/>
    <numFmt numFmtId="189" formatCode="0.000000"/>
    <numFmt numFmtId="190" formatCode="0.00000"/>
    <numFmt numFmtId="191" formatCode="#,##0.00_р_."/>
    <numFmt numFmtId="192" formatCode="[$-FC19]d\ mmmm\ yyyy\ &quot;г.&quot;"/>
    <numFmt numFmtId="193" formatCode="#,##0.0"/>
  </numFmts>
  <fonts count="43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b/>
      <sz val="11"/>
      <color indexed="9"/>
      <name val="Calibri"/>
      <family val="0"/>
    </font>
    <font>
      <b/>
      <sz val="18"/>
      <color indexed="18"/>
      <name val="Cambria"/>
      <family val="0"/>
    </font>
    <font>
      <sz val="11"/>
      <color indexed="16"/>
      <name val="Calibri"/>
      <family val="0"/>
    </font>
    <font>
      <sz val="1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color indexed="8"/>
      <name val="Times New Roman"/>
      <family val="1"/>
    </font>
    <font>
      <sz val="16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Calibri"/>
      <family val="0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38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117">
    <xf numFmtId="0" fontId="0" fillId="0" borderId="0" xfId="0" applyAlignment="1">
      <alignment/>
    </xf>
    <xf numFmtId="4" fontId="19" fillId="3" borderId="10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30" fillId="0" borderId="0" xfId="0" applyNumberFormat="1" applyFont="1" applyAlignment="1">
      <alignment/>
    </xf>
    <xf numFmtId="4" fontId="19" fillId="12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19" fillId="12" borderId="10" xfId="0" applyNumberFormat="1" applyFont="1" applyFill="1" applyBorder="1" applyAlignment="1">
      <alignment horizontal="center" vertical="center" wrapText="1"/>
    </xf>
    <xf numFmtId="4" fontId="20" fillId="12" borderId="10" xfId="0" applyNumberFormat="1" applyFont="1" applyFill="1" applyBorder="1" applyAlignment="1">
      <alignment horizontal="left" vertical="center" wrapText="1"/>
    </xf>
    <xf numFmtId="4" fontId="0" fillId="12" borderId="0" xfId="0" applyNumberFormat="1" applyFont="1" applyFill="1" applyAlignment="1">
      <alignment/>
    </xf>
    <xf numFmtId="4" fontId="0" fillId="12" borderId="0" xfId="0" applyNumberFormat="1" applyFill="1" applyAlignment="1">
      <alignment/>
    </xf>
    <xf numFmtId="4" fontId="20" fillId="12" borderId="10" xfId="0" applyNumberFormat="1" applyFont="1" applyFill="1" applyBorder="1" applyAlignment="1">
      <alignment horizontal="center" vertical="center" wrapText="1"/>
    </xf>
    <xf numFmtId="4" fontId="19" fillId="12" borderId="10" xfId="0" applyNumberFormat="1" applyFont="1" applyFill="1" applyBorder="1" applyAlignment="1">
      <alignment vertical="center" wrapText="1"/>
    </xf>
    <xf numFmtId="4" fontId="0" fillId="12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4" fontId="22" fillId="3" borderId="10" xfId="0" applyNumberFormat="1" applyFont="1" applyFill="1" applyBorder="1" applyAlignment="1">
      <alignment horizontal="center"/>
    </xf>
    <xf numFmtId="4" fontId="39" fillId="12" borderId="10" xfId="0" applyNumberFormat="1" applyFont="1" applyFill="1" applyBorder="1" applyAlignment="1">
      <alignment horizontal="left" vertical="center" wrapText="1"/>
    </xf>
    <xf numFmtId="4" fontId="0" fillId="13" borderId="0" xfId="0" applyNumberFormat="1" applyFill="1" applyAlignment="1">
      <alignment/>
    </xf>
    <xf numFmtId="4" fontId="19" fillId="0" borderId="10" xfId="0" applyNumberFormat="1" applyFont="1" applyBorder="1" applyAlignment="1">
      <alignment horizontal="left" vertical="center" wrapText="1"/>
    </xf>
    <xf numFmtId="4" fontId="22" fillId="12" borderId="10" xfId="0" applyNumberFormat="1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3" fontId="19" fillId="0" borderId="10" xfId="0" applyNumberFormat="1" applyFont="1" applyBorder="1" applyAlignment="1">
      <alignment horizontal="center" vertical="center" wrapText="1"/>
    </xf>
    <xf numFmtId="3" fontId="19" fillId="12" borderId="10" xfId="0" applyNumberFormat="1" applyFont="1" applyFill="1" applyBorder="1" applyAlignment="1">
      <alignment horizontal="center" vertical="center" wrapText="1"/>
    </xf>
    <xf numFmtId="3" fontId="20" fillId="12" borderId="10" xfId="0" applyNumberFormat="1" applyFont="1" applyFill="1" applyBorder="1" applyAlignment="1">
      <alignment horizontal="center" vertical="center" wrapText="1"/>
    </xf>
    <xf numFmtId="3" fontId="39" fillId="3" borderId="10" xfId="0" applyNumberFormat="1" applyFont="1" applyFill="1" applyBorder="1" applyAlignment="1">
      <alignment horizontal="center" vertical="center" wrapText="1"/>
    </xf>
    <xf numFmtId="3" fontId="39" fillId="12" borderId="10" xfId="0" applyNumberFormat="1" applyFont="1" applyFill="1" applyBorder="1" applyAlignment="1">
      <alignment horizontal="center" vertical="center" wrapText="1"/>
    </xf>
    <xf numFmtId="3" fontId="28" fillId="3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14" fontId="19" fillId="12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4" fontId="19" fillId="12" borderId="10" xfId="0" applyNumberFormat="1" applyFont="1" applyFill="1" applyBorder="1" applyAlignment="1">
      <alignment horizontal="center" vertical="center"/>
    </xf>
    <xf numFmtId="49" fontId="19" fillId="12" borderId="10" xfId="0" applyNumberFormat="1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14" fontId="20" fillId="12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3" fontId="22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center"/>
    </xf>
    <xf numFmtId="3" fontId="22" fillId="3" borderId="10" xfId="0" applyNumberFormat="1" applyFont="1" applyFill="1" applyBorder="1" applyAlignment="1">
      <alignment horizontal="center" vertical="center" wrapText="1"/>
    </xf>
    <xf numFmtId="3" fontId="29" fillId="12" borderId="10" xfId="0" applyNumberFormat="1" applyFont="1" applyFill="1" applyBorder="1" applyAlignment="1">
      <alignment horizontal="center" vertical="center" wrapText="1"/>
    </xf>
    <xf numFmtId="3" fontId="22" fillId="3" borderId="10" xfId="0" applyNumberFormat="1" applyFont="1" applyFill="1" applyBorder="1" applyAlignment="1">
      <alignment horizontal="center"/>
    </xf>
    <xf numFmtId="3" fontId="22" fillId="12" borderId="10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39" fillId="12" borderId="10" xfId="0" applyFont="1" applyFill="1" applyBorder="1" applyAlignment="1">
      <alignment horizontal="center" vertical="center" wrapText="1"/>
    </xf>
    <xf numFmtId="14" fontId="39" fillId="12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9" fillId="12" borderId="10" xfId="0" applyNumberFormat="1" applyFont="1" applyFill="1" applyBorder="1" applyAlignment="1">
      <alignment horizontal="center" vertical="center" wrapText="1"/>
    </xf>
    <xf numFmtId="4" fontId="40" fillId="12" borderId="0" xfId="0" applyNumberFormat="1" applyFont="1" applyFill="1" applyAlignment="1">
      <alignment/>
    </xf>
    <xf numFmtId="4" fontId="40" fillId="0" borderId="0" xfId="0" applyNumberFormat="1" applyFont="1" applyAlignment="1">
      <alignment/>
    </xf>
    <xf numFmtId="4" fontId="41" fillId="12" borderId="0" xfId="0" applyNumberFormat="1" applyFont="1" applyFill="1" applyAlignment="1">
      <alignment/>
    </xf>
    <xf numFmtId="4" fontId="41" fillId="0" borderId="0" xfId="0" applyNumberFormat="1" applyFont="1" applyAlignment="1">
      <alignment/>
    </xf>
    <xf numFmtId="4" fontId="31" fillId="12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wrapText="1"/>
    </xf>
    <xf numFmtId="4" fontId="22" fillId="0" borderId="11" xfId="0" applyNumberFormat="1" applyFont="1" applyBorder="1" applyAlignment="1">
      <alignment horizontal="center"/>
    </xf>
    <xf numFmtId="4" fontId="31" fillId="12" borderId="11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horizontal="left" wrapText="1"/>
      <protection/>
    </xf>
    <xf numFmtId="2" fontId="20" fillId="3" borderId="10" xfId="0" applyNumberFormat="1" applyFont="1" applyFill="1" applyBorder="1" applyAlignment="1">
      <alignment horizontal="center" vertical="center" wrapText="1"/>
    </xf>
    <xf numFmtId="191" fontId="19" fillId="3" borderId="10" xfId="0" applyNumberFormat="1" applyFont="1" applyFill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3" fontId="20" fillId="12" borderId="13" xfId="0" applyNumberFormat="1" applyFont="1" applyFill="1" applyBorder="1" applyAlignment="1">
      <alignment horizontal="center" vertical="center" wrapText="1"/>
    </xf>
    <xf numFmtId="3" fontId="31" fillId="12" borderId="11" xfId="0" applyNumberFormat="1" applyFont="1" applyFill="1" applyBorder="1" applyAlignment="1">
      <alignment horizontal="center" vertical="center" wrapText="1"/>
    </xf>
    <xf numFmtId="4" fontId="42" fillId="12" borderId="12" xfId="0" applyNumberFormat="1" applyFont="1" applyFill="1" applyBorder="1" applyAlignment="1" applyProtection="1">
      <alignment horizontal="right" wrapText="1"/>
      <protection/>
    </xf>
    <xf numFmtId="4" fontId="20" fillId="12" borderId="13" xfId="0" applyNumberFormat="1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right" vertical="center" wrapText="1"/>
    </xf>
    <xf numFmtId="4" fontId="41" fillId="12" borderId="0" xfId="0" applyNumberFormat="1" applyFont="1" applyFill="1" applyBorder="1" applyAlignment="1">
      <alignment/>
    </xf>
    <xf numFmtId="4" fontId="41" fillId="0" borderId="0" xfId="0" applyNumberFormat="1" applyFont="1" applyBorder="1" applyAlignment="1">
      <alignment/>
    </xf>
    <xf numFmtId="4" fontId="19" fillId="13" borderId="10" xfId="0" applyNumberFormat="1" applyFont="1" applyFill="1" applyBorder="1" applyAlignment="1">
      <alignment horizontal="center" vertical="center" wrapText="1"/>
    </xf>
    <xf numFmtId="4" fontId="20" fillId="12" borderId="14" xfId="0" applyNumberFormat="1" applyFont="1" applyFill="1" applyBorder="1" applyAlignment="1">
      <alignment horizontal="left" vertical="center" wrapText="1"/>
    </xf>
    <xf numFmtId="4" fontId="22" fillId="12" borderId="15" xfId="0" applyNumberFormat="1" applyFont="1" applyFill="1" applyBorder="1" applyAlignment="1">
      <alignment wrapText="1"/>
    </xf>
    <xf numFmtId="4" fontId="22" fillId="12" borderId="14" xfId="0" applyNumberFormat="1" applyFont="1" applyFill="1" applyBorder="1" applyAlignment="1">
      <alignment wrapText="1"/>
    </xf>
    <xf numFmtId="4" fontId="19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vertical="center" textRotation="90" wrapText="1"/>
    </xf>
    <xf numFmtId="4" fontId="19" fillId="0" borderId="10" xfId="0" applyNumberFormat="1" applyFont="1" applyFill="1" applyBorder="1" applyAlignment="1">
      <alignment horizontal="center" vertical="center" textRotation="90" wrapText="1"/>
    </xf>
    <xf numFmtId="4" fontId="19" fillId="0" borderId="10" xfId="0" applyNumberFormat="1" applyFont="1" applyBorder="1" applyAlignment="1">
      <alignment horizontal="center" textRotation="90" wrapText="1"/>
    </xf>
    <xf numFmtId="4" fontId="0" fillId="0" borderId="10" xfId="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left" wrapText="1"/>
    </xf>
    <xf numFmtId="4" fontId="22" fillId="0" borderId="14" xfId="0" applyNumberFormat="1" applyFont="1" applyBorder="1" applyAlignment="1">
      <alignment horizontal="left" wrapText="1"/>
    </xf>
    <xf numFmtId="4" fontId="19" fillId="3" borderId="10" xfId="0" applyNumberFormat="1" applyFont="1" applyFill="1" applyBorder="1" applyAlignment="1">
      <alignment horizontal="center" textRotation="90" wrapText="1"/>
    </xf>
    <xf numFmtId="4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textRotation="90" wrapText="1"/>
    </xf>
    <xf numFmtId="4" fontId="19" fillId="3" borderId="10" xfId="0" applyNumberFormat="1" applyFont="1" applyFill="1" applyBorder="1" applyAlignment="1">
      <alignment horizontal="center" wrapText="1"/>
    </xf>
    <xf numFmtId="3" fontId="19" fillId="3" borderId="10" xfId="0" applyNumberFormat="1" applyFont="1" applyFill="1" applyBorder="1" applyAlignment="1">
      <alignment horizontal="center" vertical="center" textRotation="90" wrapText="1"/>
    </xf>
    <xf numFmtId="3" fontId="21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textRotation="90" wrapText="1"/>
    </xf>
    <xf numFmtId="4" fontId="19" fillId="3" borderId="10" xfId="0" applyNumberFormat="1" applyFont="1" applyFill="1" applyBorder="1" applyAlignment="1">
      <alignment horizontal="center" vertical="center" textRotation="90" wrapText="1"/>
    </xf>
    <xf numFmtId="3" fontId="19" fillId="3" borderId="10" xfId="0" applyNumberFormat="1" applyFont="1" applyFill="1" applyBorder="1" applyAlignment="1">
      <alignment horizontal="center" textRotation="90" wrapText="1"/>
    </xf>
    <xf numFmtId="4" fontId="19" fillId="0" borderId="10" xfId="0" applyNumberFormat="1" applyFont="1" applyBorder="1" applyAlignment="1">
      <alignment horizontal="center" textRotation="90"/>
    </xf>
    <xf numFmtId="4" fontId="22" fillId="0" borderId="10" xfId="0" applyNumberFormat="1" applyFont="1" applyBorder="1" applyAlignment="1">
      <alignment/>
    </xf>
    <xf numFmtId="4" fontId="22" fillId="0" borderId="15" xfId="0" applyNumberFormat="1" applyFont="1" applyBorder="1" applyAlignment="1">
      <alignment wrapText="1"/>
    </xf>
    <xf numFmtId="4" fontId="22" fillId="0" borderId="14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22" fillId="0" borderId="16" xfId="0" applyNumberFormat="1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left" wrapText="1"/>
    </xf>
    <xf numFmtId="4" fontId="27" fillId="0" borderId="0" xfId="0" applyNumberFormat="1" applyFont="1" applyAlignment="1">
      <alignment horizontal="right" wrapText="1"/>
    </xf>
    <xf numFmtId="4" fontId="2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1"/>
  <sheetViews>
    <sheetView tabSelected="1" view="pageBreakPreview" zoomScale="80" zoomScaleNormal="80" zoomScaleSheetLayoutView="80" zoomScalePageLayoutView="0" workbookViewId="0" topLeftCell="D78">
      <selection activeCell="S96" sqref="S96"/>
    </sheetView>
  </sheetViews>
  <sheetFormatPr defaultColWidth="9.140625" defaultRowHeight="12.75" outlineLevelCol="1"/>
  <cols>
    <col min="1" max="1" width="5.57421875" style="33" customWidth="1"/>
    <col min="2" max="2" width="31.8515625" style="3" customWidth="1"/>
    <col min="3" max="3" width="10.140625" style="3" customWidth="1" outlineLevel="1"/>
    <col min="4" max="4" width="12.28125" style="3" customWidth="1" outlineLevel="1"/>
    <col min="5" max="5" width="12.00390625" style="3" customWidth="1" outlineLevel="1"/>
    <col min="6" max="6" width="11.8515625" style="3" customWidth="1" outlineLevel="1"/>
    <col min="7" max="7" width="8.8515625" style="33" customWidth="1"/>
    <col min="8" max="8" width="9.140625" style="33" customWidth="1" outlineLevel="1"/>
    <col min="9" max="9" width="9.140625" style="3" customWidth="1" outlineLevel="1"/>
    <col min="10" max="12" width="9.140625" style="33" customWidth="1" outlineLevel="1"/>
    <col min="13" max="13" width="9.140625" style="3" customWidth="1" outlineLevel="1"/>
    <col min="14" max="14" width="12.00390625" style="3" customWidth="1" outlineLevel="1"/>
    <col min="15" max="15" width="11.421875" style="3" customWidth="1" outlineLevel="1"/>
    <col min="16" max="16" width="21.8515625" style="3" customWidth="1" outlineLevel="1"/>
    <col min="17" max="17" width="17.00390625" style="3" customWidth="1" outlineLevel="1"/>
    <col min="18" max="18" width="17.28125" style="3" customWidth="1" outlineLevel="1"/>
    <col min="19" max="19" width="15.7109375" style="3" customWidth="1" outlineLevel="1"/>
    <col min="20" max="20" width="20.57421875" style="3" customWidth="1"/>
    <col min="21" max="21" width="9.140625" style="3" customWidth="1"/>
    <col min="22" max="22" width="14.421875" style="3" bestFit="1" customWidth="1"/>
    <col min="23" max="23" width="11.57421875" style="3" bestFit="1" customWidth="1"/>
    <col min="24" max="16384" width="9.140625" style="3" customWidth="1"/>
  </cols>
  <sheetData>
    <row r="2" spans="1:20" ht="26.25">
      <c r="A2" s="114" t="s">
        <v>147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26.25">
      <c r="A3" s="114" t="s">
        <v>166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ht="26.25">
      <c r="A4" s="114" t="s">
        <v>154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26.25">
      <c r="A5" s="114" t="s">
        <v>167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ht="26.25">
      <c r="A6" s="114" t="s">
        <v>155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20" ht="26.25">
      <c r="A7" s="114" t="s">
        <v>156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ht="21">
      <c r="A8" s="34"/>
      <c r="B8" s="4"/>
      <c r="C8" s="4"/>
      <c r="D8" s="4"/>
      <c r="E8" s="4"/>
      <c r="F8" s="4"/>
      <c r="G8" s="52"/>
      <c r="H8" s="52"/>
      <c r="I8" s="4"/>
      <c r="J8" s="52"/>
      <c r="K8" s="52"/>
      <c r="L8" s="52"/>
      <c r="M8" s="4"/>
      <c r="N8" s="5"/>
      <c r="O8" s="5"/>
      <c r="P8" s="5"/>
      <c r="Q8" s="5"/>
      <c r="R8" s="5"/>
      <c r="S8" s="5"/>
      <c r="T8" s="6"/>
    </row>
    <row r="9" spans="1:20" ht="20.25">
      <c r="A9" s="97" t="s">
        <v>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6"/>
    </row>
    <row r="10" spans="1:20" ht="20.2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6"/>
    </row>
    <row r="11" spans="1:20" ht="31.5" customHeight="1">
      <c r="A11" s="99" t="s">
        <v>1</v>
      </c>
      <c r="B11" s="87" t="s">
        <v>2</v>
      </c>
      <c r="C11" s="89" t="s">
        <v>3</v>
      </c>
      <c r="D11" s="89"/>
      <c r="E11" s="92" t="s">
        <v>4</v>
      </c>
      <c r="F11" s="92" t="s">
        <v>152</v>
      </c>
      <c r="G11" s="100" t="s">
        <v>5</v>
      </c>
      <c r="H11" s="100" t="s">
        <v>6</v>
      </c>
      <c r="I11" s="96" t="s">
        <v>7</v>
      </c>
      <c r="J11" s="89" t="s">
        <v>8</v>
      </c>
      <c r="K11" s="89"/>
      <c r="L11" s="89"/>
      <c r="M11" s="89" t="s">
        <v>9</v>
      </c>
      <c r="N11" s="89"/>
      <c r="O11" s="89"/>
      <c r="P11" s="87" t="s">
        <v>10</v>
      </c>
      <c r="Q11" s="87"/>
      <c r="R11" s="87"/>
      <c r="S11" s="87"/>
      <c r="T11" s="88"/>
    </row>
    <row r="12" spans="1:20" ht="15">
      <c r="A12" s="99"/>
      <c r="B12" s="87"/>
      <c r="C12" s="89"/>
      <c r="D12" s="89"/>
      <c r="E12" s="92"/>
      <c r="F12" s="92"/>
      <c r="G12" s="100"/>
      <c r="H12" s="100"/>
      <c r="I12" s="96"/>
      <c r="J12" s="106" t="s">
        <v>11</v>
      </c>
      <c r="K12" s="101" t="s">
        <v>12</v>
      </c>
      <c r="L12" s="101"/>
      <c r="M12" s="96" t="s">
        <v>11</v>
      </c>
      <c r="N12" s="101" t="s">
        <v>12</v>
      </c>
      <c r="O12" s="101"/>
      <c r="P12" s="92" t="s">
        <v>153</v>
      </c>
      <c r="Q12" s="89" t="s">
        <v>12</v>
      </c>
      <c r="R12" s="89"/>
      <c r="S12" s="89"/>
      <c r="T12" s="89"/>
    </row>
    <row r="13" spans="1:20" ht="30.75" customHeight="1">
      <c r="A13" s="99"/>
      <c r="B13" s="87"/>
      <c r="C13" s="8"/>
      <c r="D13" s="8"/>
      <c r="E13" s="92"/>
      <c r="F13" s="92"/>
      <c r="G13" s="100"/>
      <c r="H13" s="100"/>
      <c r="I13" s="96"/>
      <c r="J13" s="106"/>
      <c r="K13" s="102" t="s">
        <v>15</v>
      </c>
      <c r="L13" s="104" t="s">
        <v>16</v>
      </c>
      <c r="M13" s="96"/>
      <c r="N13" s="105" t="s">
        <v>15</v>
      </c>
      <c r="O13" s="90" t="s">
        <v>16</v>
      </c>
      <c r="P13" s="92"/>
      <c r="Q13" s="90" t="s">
        <v>17</v>
      </c>
      <c r="R13" s="90" t="s">
        <v>18</v>
      </c>
      <c r="S13" s="90" t="s">
        <v>19</v>
      </c>
      <c r="T13" s="91" t="s">
        <v>148</v>
      </c>
    </row>
    <row r="14" spans="1:20" ht="113.25" customHeight="1">
      <c r="A14" s="99"/>
      <c r="B14" s="87"/>
      <c r="C14" s="107" t="s">
        <v>13</v>
      </c>
      <c r="D14" s="107" t="s">
        <v>14</v>
      </c>
      <c r="E14" s="92"/>
      <c r="F14" s="92"/>
      <c r="G14" s="100"/>
      <c r="H14" s="100"/>
      <c r="I14" s="96"/>
      <c r="J14" s="106"/>
      <c r="K14" s="103"/>
      <c r="L14" s="103"/>
      <c r="M14" s="96"/>
      <c r="N14" s="88"/>
      <c r="O14" s="88"/>
      <c r="P14" s="92"/>
      <c r="Q14" s="88"/>
      <c r="R14" s="88"/>
      <c r="S14" s="93"/>
      <c r="T14" s="88"/>
    </row>
    <row r="15" spans="1:20" ht="14.25">
      <c r="A15" s="99"/>
      <c r="B15" s="87"/>
      <c r="C15" s="107"/>
      <c r="D15" s="107"/>
      <c r="E15" s="92"/>
      <c r="F15" s="92"/>
      <c r="G15" s="53" t="s">
        <v>20</v>
      </c>
      <c r="H15" s="53" t="s">
        <v>20</v>
      </c>
      <c r="I15" s="9" t="s">
        <v>21</v>
      </c>
      <c r="J15" s="53" t="s">
        <v>22</v>
      </c>
      <c r="K15" s="53" t="s">
        <v>22</v>
      </c>
      <c r="L15" s="53" t="s">
        <v>22</v>
      </c>
      <c r="M15" s="9" t="s">
        <v>21</v>
      </c>
      <c r="N15" s="9" t="s">
        <v>21</v>
      </c>
      <c r="O15" s="9" t="s">
        <v>21</v>
      </c>
      <c r="P15" s="9" t="s">
        <v>23</v>
      </c>
      <c r="Q15" s="9" t="s">
        <v>23</v>
      </c>
      <c r="R15" s="9" t="s">
        <v>23</v>
      </c>
      <c r="S15" s="9" t="s">
        <v>23</v>
      </c>
      <c r="T15" s="9" t="s">
        <v>23</v>
      </c>
    </row>
    <row r="16" spans="1:20" s="33" customFormat="1" ht="15">
      <c r="A16" s="32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  <c r="N16" s="32">
        <v>14</v>
      </c>
      <c r="O16" s="32">
        <v>15</v>
      </c>
      <c r="P16" s="32">
        <v>16</v>
      </c>
      <c r="Q16" s="32">
        <v>17</v>
      </c>
      <c r="R16" s="32">
        <v>18</v>
      </c>
      <c r="S16" s="32">
        <v>19</v>
      </c>
      <c r="T16" s="32">
        <v>20</v>
      </c>
    </row>
    <row r="17" spans="1:20" ht="32.25" customHeight="1">
      <c r="A17" s="108" t="s">
        <v>160</v>
      </c>
      <c r="B17" s="108"/>
      <c r="C17" s="10" t="s">
        <v>24</v>
      </c>
      <c r="D17" s="10" t="s">
        <v>24</v>
      </c>
      <c r="E17" s="10" t="s">
        <v>24</v>
      </c>
      <c r="F17" s="10" t="s">
        <v>24</v>
      </c>
      <c r="G17" s="54">
        <f>G18+G19</f>
        <v>471</v>
      </c>
      <c r="H17" s="54">
        <f aca="true" t="shared" si="0" ref="H17:T17">H18+H19</f>
        <v>471</v>
      </c>
      <c r="I17" s="11">
        <f t="shared" si="0"/>
        <v>7588</v>
      </c>
      <c r="J17" s="54">
        <f t="shared" si="0"/>
        <v>212</v>
      </c>
      <c r="K17" s="54">
        <f t="shared" si="0"/>
        <v>67</v>
      </c>
      <c r="L17" s="54">
        <f t="shared" si="0"/>
        <v>145</v>
      </c>
      <c r="M17" s="11">
        <f t="shared" si="0"/>
        <v>7588</v>
      </c>
      <c r="N17" s="11">
        <f t="shared" si="0"/>
        <v>2353.6</v>
      </c>
      <c r="O17" s="11">
        <f t="shared" si="0"/>
        <v>5234.4</v>
      </c>
      <c r="P17" s="11">
        <f t="shared" si="0"/>
        <v>287593835.42</v>
      </c>
      <c r="Q17" s="11">
        <f t="shared" si="0"/>
        <v>119640790.99</v>
      </c>
      <c r="R17" s="11">
        <f t="shared" si="0"/>
        <v>119150402.33</v>
      </c>
      <c r="S17" s="11">
        <f t="shared" si="0"/>
        <v>48802642.1</v>
      </c>
      <c r="T17" s="11">
        <f t="shared" si="0"/>
        <v>0</v>
      </c>
    </row>
    <row r="18" spans="1:20" ht="32.25" customHeight="1">
      <c r="A18" s="94" t="s">
        <v>170</v>
      </c>
      <c r="B18" s="95"/>
      <c r="C18" s="10" t="s">
        <v>24</v>
      </c>
      <c r="D18" s="10" t="s">
        <v>24</v>
      </c>
      <c r="E18" s="10" t="s">
        <v>24</v>
      </c>
      <c r="F18" s="10" t="s">
        <v>24</v>
      </c>
      <c r="G18" s="54">
        <f aca="true" t="shared" si="1" ref="G18:T18">G21+G63+G96+G80</f>
        <v>462</v>
      </c>
      <c r="H18" s="54">
        <f t="shared" si="1"/>
        <v>462</v>
      </c>
      <c r="I18" s="11">
        <f t="shared" si="1"/>
        <v>7395.6</v>
      </c>
      <c r="J18" s="54">
        <f t="shared" si="1"/>
        <v>208</v>
      </c>
      <c r="K18" s="54">
        <f t="shared" si="1"/>
        <v>67</v>
      </c>
      <c r="L18" s="54">
        <f t="shared" si="1"/>
        <v>141</v>
      </c>
      <c r="M18" s="11">
        <f t="shared" si="1"/>
        <v>7395.6</v>
      </c>
      <c r="N18" s="11">
        <f t="shared" si="1"/>
        <v>2353.6</v>
      </c>
      <c r="O18" s="11">
        <f t="shared" si="1"/>
        <v>5042</v>
      </c>
      <c r="P18" s="11">
        <f t="shared" si="1"/>
        <v>287593835.42</v>
      </c>
      <c r="Q18" s="11">
        <f t="shared" si="1"/>
        <v>119640790.99</v>
      </c>
      <c r="R18" s="11">
        <f t="shared" si="1"/>
        <v>119150402.33</v>
      </c>
      <c r="S18" s="11">
        <f t="shared" si="1"/>
        <v>48802642.1</v>
      </c>
      <c r="T18" s="11">
        <f t="shared" si="1"/>
        <v>0</v>
      </c>
    </row>
    <row r="19" spans="1:20" ht="32.25" customHeight="1">
      <c r="A19" s="94" t="s">
        <v>171</v>
      </c>
      <c r="B19" s="95"/>
      <c r="C19" s="10" t="s">
        <v>24</v>
      </c>
      <c r="D19" s="10" t="s">
        <v>24</v>
      </c>
      <c r="E19" s="10" t="s">
        <v>24</v>
      </c>
      <c r="F19" s="10" t="s">
        <v>24</v>
      </c>
      <c r="G19" s="54">
        <f>G103</f>
        <v>9</v>
      </c>
      <c r="H19" s="54">
        <f aca="true" t="shared" si="2" ref="H19:T19">H103</f>
        <v>9</v>
      </c>
      <c r="I19" s="11">
        <f t="shared" si="2"/>
        <v>192.4</v>
      </c>
      <c r="J19" s="54">
        <f t="shared" si="2"/>
        <v>4</v>
      </c>
      <c r="K19" s="54">
        <f t="shared" si="2"/>
        <v>0</v>
      </c>
      <c r="L19" s="54">
        <f t="shared" si="2"/>
        <v>4</v>
      </c>
      <c r="M19" s="11">
        <f t="shared" si="2"/>
        <v>192.4</v>
      </c>
      <c r="N19" s="11">
        <f t="shared" si="2"/>
        <v>0</v>
      </c>
      <c r="O19" s="11">
        <f t="shared" si="2"/>
        <v>192.4</v>
      </c>
      <c r="P19" s="11">
        <f t="shared" si="2"/>
        <v>0</v>
      </c>
      <c r="Q19" s="11">
        <f t="shared" si="2"/>
        <v>0</v>
      </c>
      <c r="R19" s="11">
        <f t="shared" si="2"/>
        <v>0</v>
      </c>
      <c r="S19" s="11">
        <f t="shared" si="2"/>
        <v>0</v>
      </c>
      <c r="T19" s="11">
        <f t="shared" si="2"/>
        <v>0</v>
      </c>
    </row>
    <row r="20" spans="1:20" ht="32.25" customHeight="1">
      <c r="A20" s="108" t="s">
        <v>12</v>
      </c>
      <c r="B20" s="108"/>
      <c r="C20" s="10"/>
      <c r="D20" s="10"/>
      <c r="E20" s="10"/>
      <c r="F20" s="10"/>
      <c r="G20" s="115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pans="1:23" ht="28.5" customHeight="1">
      <c r="A21" s="109" t="s">
        <v>172</v>
      </c>
      <c r="B21" s="110"/>
      <c r="C21" s="10" t="s">
        <v>24</v>
      </c>
      <c r="D21" s="10" t="s">
        <v>24</v>
      </c>
      <c r="E21" s="10" t="s">
        <v>24</v>
      </c>
      <c r="F21" s="10" t="s">
        <v>24</v>
      </c>
      <c r="G21" s="54">
        <f aca="true" t="shared" si="3" ref="G21:O21">G22+G23+G24+G25+G26+G27+G28+G29+G30+G31+G32+G33+G34+G35+G36+G37+G38+G39+G40+G41+G42+G43+G44+G45+G46+G47+G48+G49+G50+G51+G52+G53+G54+G55+G56+G57+G58+G59+G60+G61</f>
        <v>253</v>
      </c>
      <c r="H21" s="54">
        <f t="shared" si="3"/>
        <v>253</v>
      </c>
      <c r="I21" s="11">
        <f t="shared" si="3"/>
        <v>3707.5</v>
      </c>
      <c r="J21" s="54">
        <f t="shared" si="3"/>
        <v>112</v>
      </c>
      <c r="K21" s="54">
        <f t="shared" si="3"/>
        <v>32</v>
      </c>
      <c r="L21" s="54">
        <f t="shared" si="3"/>
        <v>80</v>
      </c>
      <c r="M21" s="11">
        <f t="shared" si="3"/>
        <v>3707.5</v>
      </c>
      <c r="N21" s="11">
        <f t="shared" si="3"/>
        <v>971.2</v>
      </c>
      <c r="O21" s="11">
        <f t="shared" si="3"/>
        <v>2736.3</v>
      </c>
      <c r="P21" s="11">
        <f>SUM(P22:P61)</f>
        <v>142368289.99</v>
      </c>
      <c r="Q21" s="11">
        <f>Q22+Q23+Q24+Q25+Q26+Q27+Q28+Q29+Q30+Q31+Q32+Q33+Q34+Q35+Q36+Q37+Q38+Q39+Q40+Q41+Q42+Q43+Q44+Q45+Q46+Q47+Q48+Q49+Q50+Q51+Q52+Q53+Q54+Q55+Q56+Q57+Q58+Q59+Q60+Q61</f>
        <v>34175992.22</v>
      </c>
      <c r="R21" s="11">
        <f>R22+R23+R24+R25+R26+R27+R28+R29+R30+R31+R32+R33+R34+R35+R36+R37+R38+R39+R40+R41+R42+R43+R44+R45+R46+R47+R48+R49+R50+R51+R52+R53+R54+R55+R56+R57+R58+R59+R60+R61</f>
        <v>83143603.47</v>
      </c>
      <c r="S21" s="11">
        <f>S22+S23+S24+S25+S26+S27+S28+S29+S30+S31+S32+S33+S34+S35+S36+S37+S38+S39+S40+S41+S42+S43+S44+S45+S46+S47+S48+S49+S50+S51+S52+S53+S54+S55+S56+S57+S58+S59+S60+S61</f>
        <v>25048694.3</v>
      </c>
      <c r="T21" s="11">
        <f>T22+T23+T24+T25+T26+T27+T28+T29+T30+T31+T32+T33+T34+T35+T36+T37+T38+T39+T40+T41+T42+T43+T44+T45+T46+T47+T48+T49+T50+T51+T52+T53+T54+T55+T56+T57+T58+T59</f>
        <v>0</v>
      </c>
      <c r="W21" s="12"/>
    </row>
    <row r="22" spans="1:21" ht="30">
      <c r="A22" s="35">
        <v>1</v>
      </c>
      <c r="B22" s="13" t="s">
        <v>149</v>
      </c>
      <c r="C22" s="41" t="s">
        <v>64</v>
      </c>
      <c r="D22" s="41">
        <v>38986</v>
      </c>
      <c r="E22" s="41">
        <v>42004</v>
      </c>
      <c r="F22" s="41">
        <v>42369</v>
      </c>
      <c r="G22" s="35">
        <v>25</v>
      </c>
      <c r="H22" s="35">
        <v>25</v>
      </c>
      <c r="I22" s="7">
        <f>M22</f>
        <v>242.1</v>
      </c>
      <c r="J22" s="35">
        <f>K22+L22</f>
        <v>9</v>
      </c>
      <c r="K22" s="35">
        <v>3</v>
      </c>
      <c r="L22" s="35">
        <v>6</v>
      </c>
      <c r="M22" s="7">
        <f aca="true" t="shared" si="4" ref="M22:M59">N22+O22</f>
        <v>242.1</v>
      </c>
      <c r="N22" s="7">
        <v>105</v>
      </c>
      <c r="O22" s="7">
        <v>137.1</v>
      </c>
      <c r="P22" s="7">
        <f>Q22+R22+S22+T22</f>
        <v>10996020.7</v>
      </c>
      <c r="Q22" s="1">
        <v>2252127.5</v>
      </c>
      <c r="R22" s="1">
        <v>5445355.33</v>
      </c>
      <c r="S22" s="1">
        <v>3298537.87</v>
      </c>
      <c r="T22" s="1">
        <v>0</v>
      </c>
      <c r="U22" s="14"/>
    </row>
    <row r="23" spans="1:20" ht="15">
      <c r="A23" s="35">
        <v>2</v>
      </c>
      <c r="B23" s="13" t="s">
        <v>40</v>
      </c>
      <c r="C23" s="42" t="s">
        <v>41</v>
      </c>
      <c r="D23" s="41">
        <v>38986</v>
      </c>
      <c r="E23" s="41">
        <v>42004</v>
      </c>
      <c r="F23" s="41">
        <v>42369</v>
      </c>
      <c r="G23" s="35">
        <v>11</v>
      </c>
      <c r="H23" s="35">
        <v>11</v>
      </c>
      <c r="I23" s="7">
        <f aca="true" t="shared" si="5" ref="I23:I61">M23</f>
        <v>121.8</v>
      </c>
      <c r="J23" s="35">
        <f>K23+L23</f>
        <v>4</v>
      </c>
      <c r="K23" s="35">
        <v>3</v>
      </c>
      <c r="L23" s="35">
        <v>1</v>
      </c>
      <c r="M23" s="7">
        <f t="shared" si="4"/>
        <v>121.8</v>
      </c>
      <c r="N23" s="7">
        <v>93.8</v>
      </c>
      <c r="O23" s="7">
        <v>28</v>
      </c>
      <c r="P23" s="7">
        <f aca="true" t="shared" si="6" ref="P23:P61">Q23+R23+S23+T23</f>
        <v>4418413.59</v>
      </c>
      <c r="Q23" s="1">
        <v>1133040.6</v>
      </c>
      <c r="R23" s="1">
        <v>2739546.8</v>
      </c>
      <c r="S23" s="1">
        <v>545826.19</v>
      </c>
      <c r="T23" s="1">
        <v>0</v>
      </c>
    </row>
    <row r="24" spans="1:20" ht="15">
      <c r="A24" s="35">
        <v>3</v>
      </c>
      <c r="B24" s="13" t="s">
        <v>42</v>
      </c>
      <c r="C24" s="42" t="s">
        <v>43</v>
      </c>
      <c r="D24" s="41">
        <v>38986</v>
      </c>
      <c r="E24" s="41">
        <v>42004</v>
      </c>
      <c r="F24" s="41">
        <v>42369</v>
      </c>
      <c r="G24" s="35">
        <v>6</v>
      </c>
      <c r="H24" s="35">
        <v>6</v>
      </c>
      <c r="I24" s="7">
        <f t="shared" si="5"/>
        <v>78.8</v>
      </c>
      <c r="J24" s="35">
        <f>K24+L24</f>
        <v>2</v>
      </c>
      <c r="K24" s="35">
        <v>0</v>
      </c>
      <c r="L24" s="35">
        <v>2</v>
      </c>
      <c r="M24" s="7">
        <f t="shared" si="4"/>
        <v>78.8</v>
      </c>
      <c r="N24" s="7">
        <v>0</v>
      </c>
      <c r="O24" s="7">
        <v>78.8</v>
      </c>
      <c r="P24" s="7">
        <f t="shared" si="6"/>
        <v>2855930.09</v>
      </c>
      <c r="Q24" s="1">
        <v>733034.47</v>
      </c>
      <c r="R24" s="1">
        <v>1772383.32</v>
      </c>
      <c r="S24" s="1">
        <v>350512.3</v>
      </c>
      <c r="T24" s="1">
        <v>0</v>
      </c>
    </row>
    <row r="25" spans="1:20" ht="15">
      <c r="A25" s="35">
        <v>4</v>
      </c>
      <c r="B25" s="13" t="s">
        <v>44</v>
      </c>
      <c r="C25" s="42" t="s">
        <v>45</v>
      </c>
      <c r="D25" s="41">
        <v>38986</v>
      </c>
      <c r="E25" s="41">
        <v>42004</v>
      </c>
      <c r="F25" s="41">
        <v>42369</v>
      </c>
      <c r="G25" s="35">
        <v>6</v>
      </c>
      <c r="H25" s="35">
        <v>6</v>
      </c>
      <c r="I25" s="7">
        <f t="shared" si="5"/>
        <v>76.4</v>
      </c>
      <c r="J25" s="35">
        <v>3</v>
      </c>
      <c r="K25" s="35">
        <v>0</v>
      </c>
      <c r="L25" s="35">
        <v>3</v>
      </c>
      <c r="M25" s="7">
        <f t="shared" si="4"/>
        <v>76.4</v>
      </c>
      <c r="N25" s="7">
        <v>0</v>
      </c>
      <c r="O25" s="7">
        <v>76.4</v>
      </c>
      <c r="P25" s="7">
        <f t="shared" si="6"/>
        <v>3214645.95</v>
      </c>
      <c r="Q25" s="1">
        <v>710708.55</v>
      </c>
      <c r="R25" s="1">
        <v>1718402.1</v>
      </c>
      <c r="S25" s="1">
        <v>785535.3</v>
      </c>
      <c r="T25" s="1">
        <v>0</v>
      </c>
    </row>
    <row r="26" spans="1:20" ht="30">
      <c r="A26" s="35">
        <v>5</v>
      </c>
      <c r="B26" s="13" t="s">
        <v>34</v>
      </c>
      <c r="C26" s="42" t="s">
        <v>35</v>
      </c>
      <c r="D26" s="41">
        <v>38986</v>
      </c>
      <c r="E26" s="41">
        <v>42004</v>
      </c>
      <c r="F26" s="41">
        <v>42369</v>
      </c>
      <c r="G26" s="35">
        <v>6</v>
      </c>
      <c r="H26" s="35">
        <v>6</v>
      </c>
      <c r="I26" s="7">
        <f t="shared" si="5"/>
        <v>74.8</v>
      </c>
      <c r="J26" s="35">
        <f aca="true" t="shared" si="7" ref="J26:J59">K26+L26</f>
        <v>3</v>
      </c>
      <c r="K26" s="35">
        <v>1</v>
      </c>
      <c r="L26" s="35">
        <v>2</v>
      </c>
      <c r="M26" s="7">
        <f t="shared" si="4"/>
        <v>74.8</v>
      </c>
      <c r="N26" s="7">
        <v>38.1</v>
      </c>
      <c r="O26" s="7">
        <v>36.7</v>
      </c>
      <c r="P26" s="7">
        <f t="shared" si="6"/>
        <v>3563014.23</v>
      </c>
      <c r="Q26" s="1">
        <v>695824.6</v>
      </c>
      <c r="R26" s="1">
        <v>1682414.62</v>
      </c>
      <c r="S26" s="1">
        <v>1184775.01</v>
      </c>
      <c r="T26" s="1">
        <v>0</v>
      </c>
    </row>
    <row r="27" spans="1:20" ht="30">
      <c r="A27" s="35">
        <v>6</v>
      </c>
      <c r="B27" s="13" t="s">
        <v>89</v>
      </c>
      <c r="C27" s="42" t="s">
        <v>103</v>
      </c>
      <c r="D27" s="41">
        <v>38986</v>
      </c>
      <c r="E27" s="41">
        <v>42004</v>
      </c>
      <c r="F27" s="41">
        <v>42369</v>
      </c>
      <c r="G27" s="35">
        <v>3</v>
      </c>
      <c r="H27" s="35">
        <v>3</v>
      </c>
      <c r="I27" s="7">
        <f t="shared" si="5"/>
        <v>55.4</v>
      </c>
      <c r="J27" s="35">
        <f t="shared" si="7"/>
        <v>2</v>
      </c>
      <c r="K27" s="35">
        <v>0</v>
      </c>
      <c r="L27" s="35">
        <v>2</v>
      </c>
      <c r="M27" s="1">
        <f t="shared" si="4"/>
        <v>55.4</v>
      </c>
      <c r="N27" s="7">
        <v>0</v>
      </c>
      <c r="O27" s="7">
        <v>55.4</v>
      </c>
      <c r="P27" s="7">
        <f t="shared" si="6"/>
        <v>2286813.58</v>
      </c>
      <c r="Q27" s="1">
        <v>515356.72</v>
      </c>
      <c r="R27" s="1">
        <v>1246066.44</v>
      </c>
      <c r="S27" s="1">
        <v>525390.42</v>
      </c>
      <c r="T27" s="1">
        <v>0</v>
      </c>
    </row>
    <row r="28" spans="1:20" ht="15">
      <c r="A28" s="35">
        <v>7</v>
      </c>
      <c r="B28" s="13" t="s">
        <v>58</v>
      </c>
      <c r="C28" s="42" t="s">
        <v>62</v>
      </c>
      <c r="D28" s="41">
        <v>38982</v>
      </c>
      <c r="E28" s="41">
        <v>42004</v>
      </c>
      <c r="F28" s="41">
        <v>42369</v>
      </c>
      <c r="G28" s="35">
        <v>1</v>
      </c>
      <c r="H28" s="35">
        <v>1</v>
      </c>
      <c r="I28" s="7">
        <f t="shared" si="5"/>
        <v>53.7</v>
      </c>
      <c r="J28" s="35">
        <f t="shared" si="7"/>
        <v>1</v>
      </c>
      <c r="K28" s="35">
        <v>0</v>
      </c>
      <c r="L28" s="35">
        <v>1</v>
      </c>
      <c r="M28" s="1">
        <f t="shared" si="4"/>
        <v>53.7</v>
      </c>
      <c r="N28" s="7">
        <v>0</v>
      </c>
      <c r="O28" s="7">
        <v>53.7</v>
      </c>
      <c r="P28" s="7">
        <f t="shared" si="6"/>
        <v>1941894.49</v>
      </c>
      <c r="Q28" s="1">
        <v>499542.53</v>
      </c>
      <c r="R28" s="1">
        <v>1207829.75</v>
      </c>
      <c r="S28" s="1">
        <v>234522.21</v>
      </c>
      <c r="T28" s="1">
        <v>0</v>
      </c>
    </row>
    <row r="29" spans="1:20" ht="30">
      <c r="A29" s="35">
        <v>8</v>
      </c>
      <c r="B29" s="13" t="s">
        <v>52</v>
      </c>
      <c r="C29" s="42" t="s">
        <v>53</v>
      </c>
      <c r="D29" s="41">
        <v>39049</v>
      </c>
      <c r="E29" s="41">
        <v>42004</v>
      </c>
      <c r="F29" s="41">
        <v>42369</v>
      </c>
      <c r="G29" s="35">
        <v>6</v>
      </c>
      <c r="H29" s="35">
        <v>6</v>
      </c>
      <c r="I29" s="7">
        <f t="shared" si="5"/>
        <v>188.6</v>
      </c>
      <c r="J29" s="35">
        <f t="shared" si="7"/>
        <v>4</v>
      </c>
      <c r="K29" s="35">
        <v>0</v>
      </c>
      <c r="L29" s="35">
        <v>4</v>
      </c>
      <c r="M29" s="1">
        <f t="shared" si="4"/>
        <v>188.6</v>
      </c>
      <c r="N29" s="7">
        <v>0</v>
      </c>
      <c r="O29" s="7">
        <v>188.6</v>
      </c>
      <c r="P29" s="7">
        <f t="shared" si="6"/>
        <v>7767577.97</v>
      </c>
      <c r="Q29" s="1">
        <v>1754445.45</v>
      </c>
      <c r="R29" s="1">
        <v>4242024.03</v>
      </c>
      <c r="S29" s="1">
        <v>1771108.49</v>
      </c>
      <c r="T29" s="1">
        <v>0</v>
      </c>
    </row>
    <row r="30" spans="1:23" s="18" customFormat="1" ht="37.5" customHeight="1">
      <c r="A30" s="36">
        <v>9</v>
      </c>
      <c r="B30" s="16" t="s">
        <v>150</v>
      </c>
      <c r="C30" s="43" t="s">
        <v>25</v>
      </c>
      <c r="D30" s="44">
        <v>38986</v>
      </c>
      <c r="E30" s="44">
        <v>42004</v>
      </c>
      <c r="F30" s="44">
        <v>42369</v>
      </c>
      <c r="G30" s="36">
        <v>27</v>
      </c>
      <c r="H30" s="36">
        <v>27</v>
      </c>
      <c r="I30" s="7">
        <f t="shared" si="5"/>
        <v>348.7</v>
      </c>
      <c r="J30" s="36">
        <f t="shared" si="7"/>
        <v>12</v>
      </c>
      <c r="K30" s="36">
        <v>8</v>
      </c>
      <c r="L30" s="36">
        <v>4</v>
      </c>
      <c r="M30" s="15">
        <f t="shared" si="4"/>
        <v>348.7</v>
      </c>
      <c r="N30" s="15">
        <v>232.8</v>
      </c>
      <c r="O30" s="15">
        <v>115.9</v>
      </c>
      <c r="P30" s="7">
        <f t="shared" si="6"/>
        <v>13404465.64</v>
      </c>
      <c r="Q30" s="15">
        <v>3174325.67</v>
      </c>
      <c r="R30" s="15">
        <v>7870985.45</v>
      </c>
      <c r="S30" s="15">
        <v>2359154.52</v>
      </c>
      <c r="T30" s="15">
        <v>0</v>
      </c>
      <c r="U30" s="17"/>
      <c r="V30" s="3"/>
      <c r="W30" s="3"/>
    </row>
    <row r="31" spans="1:23" s="18" customFormat="1" ht="15">
      <c r="A31" s="36">
        <v>10</v>
      </c>
      <c r="B31" s="13" t="s">
        <v>67</v>
      </c>
      <c r="C31" s="43" t="s">
        <v>68</v>
      </c>
      <c r="D31" s="44">
        <v>38986</v>
      </c>
      <c r="E31" s="44">
        <v>42004</v>
      </c>
      <c r="F31" s="44">
        <v>42369</v>
      </c>
      <c r="G31" s="36">
        <v>4</v>
      </c>
      <c r="H31" s="36">
        <v>4</v>
      </c>
      <c r="I31" s="7">
        <f t="shared" si="5"/>
        <v>77.7</v>
      </c>
      <c r="J31" s="36">
        <f t="shared" si="7"/>
        <v>2</v>
      </c>
      <c r="K31" s="36">
        <v>0</v>
      </c>
      <c r="L31" s="36">
        <v>2</v>
      </c>
      <c r="M31" s="15">
        <f t="shared" si="4"/>
        <v>77.7</v>
      </c>
      <c r="N31" s="15">
        <v>0</v>
      </c>
      <c r="O31" s="15">
        <v>77.7</v>
      </c>
      <c r="P31" s="7">
        <f t="shared" si="6"/>
        <v>2927602.05</v>
      </c>
      <c r="Q31" s="15">
        <v>707327.52</v>
      </c>
      <c r="R31" s="15">
        <v>1753873.16</v>
      </c>
      <c r="S31" s="15">
        <v>466401.37</v>
      </c>
      <c r="T31" s="15">
        <v>0</v>
      </c>
      <c r="V31" s="3"/>
      <c r="W31" s="3"/>
    </row>
    <row r="32" spans="1:23" s="18" customFormat="1" ht="30">
      <c r="A32" s="36">
        <v>11</v>
      </c>
      <c r="B32" s="13" t="s">
        <v>92</v>
      </c>
      <c r="C32" s="43" t="s">
        <v>106</v>
      </c>
      <c r="D32" s="44">
        <v>38986</v>
      </c>
      <c r="E32" s="44">
        <v>42004</v>
      </c>
      <c r="F32" s="44">
        <v>42369</v>
      </c>
      <c r="G32" s="37">
        <v>9</v>
      </c>
      <c r="H32" s="37">
        <v>9</v>
      </c>
      <c r="I32" s="7">
        <f t="shared" si="5"/>
        <v>73.9</v>
      </c>
      <c r="J32" s="37">
        <f t="shared" si="7"/>
        <v>4</v>
      </c>
      <c r="K32" s="37">
        <v>2</v>
      </c>
      <c r="L32" s="37">
        <v>2</v>
      </c>
      <c r="M32" s="15">
        <f t="shared" si="4"/>
        <v>73.9</v>
      </c>
      <c r="N32" s="15">
        <v>37</v>
      </c>
      <c r="O32" s="15">
        <v>36.9</v>
      </c>
      <c r="P32" s="7">
        <f t="shared" si="6"/>
        <v>3686299.52</v>
      </c>
      <c r="Q32" s="15">
        <v>672734.92</v>
      </c>
      <c r="R32" s="15">
        <v>1668098.15</v>
      </c>
      <c r="S32" s="15">
        <v>1345466.45</v>
      </c>
      <c r="T32" s="15">
        <v>0</v>
      </c>
      <c r="V32" s="3"/>
      <c r="W32" s="3"/>
    </row>
    <row r="33" spans="1:23" s="18" customFormat="1" ht="30">
      <c r="A33" s="36">
        <v>12</v>
      </c>
      <c r="B33" s="13" t="s">
        <v>36</v>
      </c>
      <c r="C33" s="43" t="s">
        <v>37</v>
      </c>
      <c r="D33" s="44">
        <v>38986</v>
      </c>
      <c r="E33" s="44">
        <v>42004</v>
      </c>
      <c r="F33" s="44">
        <v>42369</v>
      </c>
      <c r="G33" s="36">
        <v>8</v>
      </c>
      <c r="H33" s="36">
        <v>8</v>
      </c>
      <c r="I33" s="7">
        <f t="shared" si="5"/>
        <v>73.9</v>
      </c>
      <c r="J33" s="36">
        <f t="shared" si="7"/>
        <v>3</v>
      </c>
      <c r="K33" s="36">
        <v>1</v>
      </c>
      <c r="L33" s="36">
        <v>2</v>
      </c>
      <c r="M33" s="15">
        <f t="shared" si="4"/>
        <v>73.9</v>
      </c>
      <c r="N33" s="15">
        <v>18.2</v>
      </c>
      <c r="O33" s="15">
        <v>55.7</v>
      </c>
      <c r="P33" s="7">
        <f t="shared" si="6"/>
        <v>3216959.23</v>
      </c>
      <c r="Q33" s="15">
        <v>672734.92</v>
      </c>
      <c r="R33" s="15">
        <v>1668098.15</v>
      </c>
      <c r="S33" s="15">
        <v>876126.16</v>
      </c>
      <c r="T33" s="15">
        <v>0</v>
      </c>
      <c r="V33" s="3"/>
      <c r="W33" s="3"/>
    </row>
    <row r="34" spans="1:23" s="18" customFormat="1" ht="15">
      <c r="A34" s="36">
        <v>13</v>
      </c>
      <c r="B34" s="13" t="s">
        <v>38</v>
      </c>
      <c r="C34" s="43" t="s">
        <v>39</v>
      </c>
      <c r="D34" s="44">
        <v>38986</v>
      </c>
      <c r="E34" s="44">
        <v>42004</v>
      </c>
      <c r="F34" s="44">
        <v>42369</v>
      </c>
      <c r="G34" s="36">
        <v>2</v>
      </c>
      <c r="H34" s="36">
        <v>2</v>
      </c>
      <c r="I34" s="7">
        <f t="shared" si="5"/>
        <v>41.1</v>
      </c>
      <c r="J34" s="36">
        <f t="shared" si="7"/>
        <v>1</v>
      </c>
      <c r="K34" s="36">
        <v>1</v>
      </c>
      <c r="L34" s="36">
        <v>0</v>
      </c>
      <c r="M34" s="15">
        <f t="shared" si="4"/>
        <v>41.1</v>
      </c>
      <c r="N34" s="15">
        <v>41.1</v>
      </c>
      <c r="O34" s="15">
        <v>0</v>
      </c>
      <c r="P34" s="7">
        <f t="shared" si="6"/>
        <v>1412313.55</v>
      </c>
      <c r="Q34" s="15">
        <v>374146.21</v>
      </c>
      <c r="R34" s="15">
        <v>927724.41</v>
      </c>
      <c r="S34" s="15">
        <v>110442.93</v>
      </c>
      <c r="T34" s="15">
        <v>0</v>
      </c>
      <c r="V34" s="3"/>
      <c r="W34" s="3"/>
    </row>
    <row r="35" spans="1:23" s="18" customFormat="1" ht="15">
      <c r="A35" s="36">
        <v>14</v>
      </c>
      <c r="B35" s="13" t="s">
        <v>59</v>
      </c>
      <c r="C35" s="43" t="s">
        <v>63</v>
      </c>
      <c r="D35" s="44">
        <v>39041</v>
      </c>
      <c r="E35" s="44">
        <v>42004</v>
      </c>
      <c r="F35" s="44">
        <v>42369</v>
      </c>
      <c r="G35" s="36">
        <v>6</v>
      </c>
      <c r="H35" s="36">
        <v>6</v>
      </c>
      <c r="I35" s="7">
        <f t="shared" si="5"/>
        <v>103.9</v>
      </c>
      <c r="J35" s="36">
        <f t="shared" si="7"/>
        <v>2</v>
      </c>
      <c r="K35" s="36">
        <v>0</v>
      </c>
      <c r="L35" s="36">
        <v>2</v>
      </c>
      <c r="M35" s="15">
        <f t="shared" si="4"/>
        <v>103.9</v>
      </c>
      <c r="N35" s="15">
        <v>0</v>
      </c>
      <c r="O35" s="15">
        <v>103.9</v>
      </c>
      <c r="P35" s="7">
        <f t="shared" si="6"/>
        <v>3580887.77</v>
      </c>
      <c r="Q35" s="15">
        <v>945834.35</v>
      </c>
      <c r="R35" s="15">
        <v>2345269.25</v>
      </c>
      <c r="S35" s="15">
        <v>289784.17</v>
      </c>
      <c r="T35" s="15">
        <v>0</v>
      </c>
      <c r="V35" s="3"/>
      <c r="W35" s="3"/>
    </row>
    <row r="36" spans="1:23" s="18" customFormat="1" ht="15">
      <c r="A36" s="36">
        <v>15</v>
      </c>
      <c r="B36" s="13" t="s">
        <v>82</v>
      </c>
      <c r="C36" s="43">
        <v>59</v>
      </c>
      <c r="D36" s="44">
        <v>39036</v>
      </c>
      <c r="E36" s="44">
        <v>42004</v>
      </c>
      <c r="F36" s="44">
        <v>42369</v>
      </c>
      <c r="G36" s="36">
        <v>1</v>
      </c>
      <c r="H36" s="36">
        <v>1</v>
      </c>
      <c r="I36" s="7">
        <f t="shared" si="5"/>
        <v>40</v>
      </c>
      <c r="J36" s="36">
        <f t="shared" si="7"/>
        <v>1</v>
      </c>
      <c r="K36" s="36">
        <v>0</v>
      </c>
      <c r="L36" s="36">
        <v>1</v>
      </c>
      <c r="M36" s="15">
        <f t="shared" si="4"/>
        <v>40</v>
      </c>
      <c r="N36" s="15">
        <v>0</v>
      </c>
      <c r="O36" s="15">
        <v>40</v>
      </c>
      <c r="P36" s="7">
        <f t="shared" si="6"/>
        <v>1413332.02</v>
      </c>
      <c r="Q36" s="15">
        <v>364132.57</v>
      </c>
      <c r="R36" s="15">
        <v>902894.8</v>
      </c>
      <c r="S36" s="15">
        <v>146304.65</v>
      </c>
      <c r="T36" s="15">
        <v>0</v>
      </c>
      <c r="V36" s="3"/>
      <c r="W36" s="3"/>
    </row>
    <row r="37" spans="1:20" ht="30">
      <c r="A37" s="36">
        <v>16</v>
      </c>
      <c r="B37" s="13" t="s">
        <v>157</v>
      </c>
      <c r="C37" s="45" t="s">
        <v>161</v>
      </c>
      <c r="D37" s="44">
        <v>39041</v>
      </c>
      <c r="E37" s="44" t="s">
        <v>162</v>
      </c>
      <c r="F37" s="44">
        <v>42369</v>
      </c>
      <c r="G37" s="36">
        <v>5</v>
      </c>
      <c r="H37" s="36">
        <v>5</v>
      </c>
      <c r="I37" s="7">
        <f t="shared" si="5"/>
        <v>176.6</v>
      </c>
      <c r="J37" s="36">
        <f t="shared" si="7"/>
        <v>4</v>
      </c>
      <c r="K37" s="36">
        <v>0</v>
      </c>
      <c r="L37" s="36">
        <v>4</v>
      </c>
      <c r="M37" s="1">
        <f t="shared" si="4"/>
        <v>176.6</v>
      </c>
      <c r="N37" s="1">
        <v>0</v>
      </c>
      <c r="O37" s="1">
        <v>176.6</v>
      </c>
      <c r="P37" s="7">
        <f t="shared" si="6"/>
        <v>6938225.74</v>
      </c>
      <c r="Q37" s="1">
        <f>325407.2+333727.27+443133.32+508875.27</f>
        <v>1611143.06</v>
      </c>
      <c r="R37" s="1">
        <f>786792.86+806909.72+1071439.51+1261795.49</f>
        <v>3926937.58</v>
      </c>
      <c r="S37" s="1">
        <v>1400145.1</v>
      </c>
      <c r="T37" s="1">
        <v>0</v>
      </c>
    </row>
    <row r="38" spans="1:20" ht="30">
      <c r="A38" s="35">
        <v>17</v>
      </c>
      <c r="B38" s="13" t="s">
        <v>49</v>
      </c>
      <c r="C38" s="43" t="s">
        <v>51</v>
      </c>
      <c r="D38" s="46">
        <v>39041</v>
      </c>
      <c r="E38" s="44">
        <v>42004</v>
      </c>
      <c r="F38" s="44">
        <v>42369</v>
      </c>
      <c r="G38" s="36">
        <v>4</v>
      </c>
      <c r="H38" s="36">
        <v>4</v>
      </c>
      <c r="I38" s="7">
        <f t="shared" si="5"/>
        <v>93.6</v>
      </c>
      <c r="J38" s="36">
        <f t="shared" si="7"/>
        <v>2</v>
      </c>
      <c r="K38" s="36">
        <v>0</v>
      </c>
      <c r="L38" s="36">
        <v>2</v>
      </c>
      <c r="M38" s="15">
        <f t="shared" si="4"/>
        <v>93.6</v>
      </c>
      <c r="N38" s="15">
        <v>0</v>
      </c>
      <c r="O38" s="15">
        <v>93.6</v>
      </c>
      <c r="P38" s="7">
        <f t="shared" si="6"/>
        <v>3897436.43</v>
      </c>
      <c r="Q38" s="1">
        <v>852070.21</v>
      </c>
      <c r="R38" s="1">
        <v>2112773.84</v>
      </c>
      <c r="S38" s="1">
        <v>932592.38</v>
      </c>
      <c r="T38" s="1">
        <v>0</v>
      </c>
    </row>
    <row r="39" spans="1:23" s="18" customFormat="1" ht="30">
      <c r="A39" s="36">
        <v>18</v>
      </c>
      <c r="B39" s="20" t="s">
        <v>158</v>
      </c>
      <c r="C39" s="47" t="s">
        <v>163</v>
      </c>
      <c r="D39" s="46">
        <v>39041</v>
      </c>
      <c r="E39" s="44">
        <v>42004</v>
      </c>
      <c r="F39" s="44">
        <v>42369</v>
      </c>
      <c r="G39" s="36">
        <v>6</v>
      </c>
      <c r="H39" s="36">
        <v>6</v>
      </c>
      <c r="I39" s="7">
        <f t="shared" si="5"/>
        <v>62.6</v>
      </c>
      <c r="J39" s="36">
        <f t="shared" si="7"/>
        <v>2</v>
      </c>
      <c r="K39" s="36">
        <v>0</v>
      </c>
      <c r="L39" s="36">
        <v>2</v>
      </c>
      <c r="M39" s="15">
        <f t="shared" si="4"/>
        <v>62.6</v>
      </c>
      <c r="N39" s="15">
        <v>0</v>
      </c>
      <c r="O39" s="15">
        <v>62.6</v>
      </c>
      <c r="P39" s="7">
        <f t="shared" si="6"/>
        <v>2257409.82</v>
      </c>
      <c r="Q39" s="15">
        <v>578160.6</v>
      </c>
      <c r="R39" s="15">
        <v>1397918.16</v>
      </c>
      <c r="S39" s="15">
        <v>281331.06</v>
      </c>
      <c r="T39" s="15">
        <v>0</v>
      </c>
      <c r="V39" s="3"/>
      <c r="W39" s="3"/>
    </row>
    <row r="40" spans="1:21" ht="15">
      <c r="A40" s="35">
        <v>19</v>
      </c>
      <c r="B40" s="13" t="s">
        <v>32</v>
      </c>
      <c r="C40" s="42" t="s">
        <v>33</v>
      </c>
      <c r="D40" s="41">
        <v>38986</v>
      </c>
      <c r="E40" s="41">
        <v>42004</v>
      </c>
      <c r="F40" s="41">
        <v>42369</v>
      </c>
      <c r="G40" s="35">
        <v>11</v>
      </c>
      <c r="H40" s="35">
        <v>11</v>
      </c>
      <c r="I40" s="7">
        <f t="shared" si="5"/>
        <v>180.8</v>
      </c>
      <c r="J40" s="35">
        <f t="shared" si="7"/>
        <v>6</v>
      </c>
      <c r="K40" s="35">
        <v>3</v>
      </c>
      <c r="L40" s="59">
        <v>3</v>
      </c>
      <c r="M40" s="1">
        <f t="shared" si="4"/>
        <v>180.8</v>
      </c>
      <c r="N40" s="7">
        <v>90.3</v>
      </c>
      <c r="O40" s="7">
        <v>90.5</v>
      </c>
      <c r="P40" s="7">
        <f t="shared" si="6"/>
        <v>6778631.11</v>
      </c>
      <c r="Q40" s="1">
        <v>1671409.7</v>
      </c>
      <c r="R40" s="1">
        <v>4041254.24</v>
      </c>
      <c r="S40" s="1">
        <v>1065967.17</v>
      </c>
      <c r="T40" s="1">
        <v>0</v>
      </c>
      <c r="U40" s="14"/>
    </row>
    <row r="41" spans="1:20" ht="15">
      <c r="A41" s="35">
        <v>20</v>
      </c>
      <c r="B41" s="13" t="s">
        <v>85</v>
      </c>
      <c r="C41" s="42" t="s">
        <v>99</v>
      </c>
      <c r="D41" s="41">
        <v>38986</v>
      </c>
      <c r="E41" s="41">
        <v>42004</v>
      </c>
      <c r="F41" s="41">
        <v>42369</v>
      </c>
      <c r="G41" s="35">
        <v>16</v>
      </c>
      <c r="H41" s="35">
        <v>16</v>
      </c>
      <c r="I41" s="7">
        <f t="shared" si="5"/>
        <v>150.1</v>
      </c>
      <c r="J41" s="35">
        <f t="shared" si="7"/>
        <v>5</v>
      </c>
      <c r="K41" s="35">
        <v>0</v>
      </c>
      <c r="L41" s="32">
        <v>5</v>
      </c>
      <c r="M41" s="1">
        <f t="shared" si="4"/>
        <v>150.1</v>
      </c>
      <c r="N41" s="7">
        <v>0</v>
      </c>
      <c r="O41" s="7">
        <v>150.1</v>
      </c>
      <c r="P41" s="7">
        <f t="shared" si="6"/>
        <v>5648859.25</v>
      </c>
      <c r="Q41" s="1">
        <v>1387602.86</v>
      </c>
      <c r="R41" s="1">
        <v>3355045.69</v>
      </c>
      <c r="S41" s="1">
        <v>906210.7</v>
      </c>
      <c r="T41" s="1">
        <v>0</v>
      </c>
    </row>
    <row r="42" spans="1:20" ht="15">
      <c r="A42" s="35">
        <v>21</v>
      </c>
      <c r="B42" s="13" t="s">
        <v>26</v>
      </c>
      <c r="C42" s="42" t="s">
        <v>27</v>
      </c>
      <c r="D42" s="41">
        <v>38986</v>
      </c>
      <c r="E42" s="41">
        <v>42004</v>
      </c>
      <c r="F42" s="41">
        <v>42369</v>
      </c>
      <c r="G42" s="35">
        <v>5</v>
      </c>
      <c r="H42" s="35">
        <v>5</v>
      </c>
      <c r="I42" s="7">
        <f t="shared" si="5"/>
        <v>130.9</v>
      </c>
      <c r="J42" s="35">
        <f t="shared" si="7"/>
        <v>4</v>
      </c>
      <c r="K42" s="35">
        <v>1</v>
      </c>
      <c r="L42" s="35">
        <v>3</v>
      </c>
      <c r="M42" s="1">
        <f t="shared" si="4"/>
        <v>130.9</v>
      </c>
      <c r="N42" s="7">
        <v>32.1</v>
      </c>
      <c r="O42" s="7">
        <v>98.8</v>
      </c>
      <c r="P42" s="7">
        <f t="shared" si="6"/>
        <v>4550622.3</v>
      </c>
      <c r="Q42" s="1">
        <v>1210108.02</v>
      </c>
      <c r="R42" s="1">
        <v>2925885.95</v>
      </c>
      <c r="S42" s="1">
        <v>414628.33</v>
      </c>
      <c r="T42" s="1">
        <v>0</v>
      </c>
    </row>
    <row r="43" spans="1:20" ht="15">
      <c r="A43" s="35">
        <v>22</v>
      </c>
      <c r="B43" s="13" t="s">
        <v>57</v>
      </c>
      <c r="C43" s="42" t="s">
        <v>61</v>
      </c>
      <c r="D43" s="41">
        <v>39041</v>
      </c>
      <c r="E43" s="41">
        <v>42004</v>
      </c>
      <c r="F43" s="41">
        <v>42369</v>
      </c>
      <c r="G43" s="35">
        <v>1</v>
      </c>
      <c r="H43" s="35">
        <v>1</v>
      </c>
      <c r="I43" s="7">
        <f t="shared" si="5"/>
        <v>41</v>
      </c>
      <c r="J43" s="35">
        <f t="shared" si="7"/>
        <v>1</v>
      </c>
      <c r="K43" s="35">
        <v>0</v>
      </c>
      <c r="L43" s="35">
        <v>1</v>
      </c>
      <c r="M43" s="1">
        <f t="shared" si="4"/>
        <v>41</v>
      </c>
      <c r="N43" s="7">
        <v>0</v>
      </c>
      <c r="O43" s="7">
        <v>41</v>
      </c>
      <c r="P43" s="7">
        <f t="shared" si="6"/>
        <v>1458831.62</v>
      </c>
      <c r="Q43" s="1">
        <v>379025.43</v>
      </c>
      <c r="R43" s="1">
        <v>916434.87</v>
      </c>
      <c r="S43" s="1">
        <v>163371.32</v>
      </c>
      <c r="T43" s="1">
        <v>0</v>
      </c>
    </row>
    <row r="44" spans="1:20" ht="30">
      <c r="A44" s="35">
        <v>23</v>
      </c>
      <c r="B44" s="13" t="s">
        <v>77</v>
      </c>
      <c r="C44" s="42">
        <v>61</v>
      </c>
      <c r="D44" s="41">
        <v>39036</v>
      </c>
      <c r="E44" s="41">
        <v>42004</v>
      </c>
      <c r="F44" s="41">
        <v>42369</v>
      </c>
      <c r="G44" s="35">
        <v>1</v>
      </c>
      <c r="H44" s="35">
        <v>1</v>
      </c>
      <c r="I44" s="7">
        <f t="shared" si="5"/>
        <v>33.3</v>
      </c>
      <c r="J44" s="35">
        <f t="shared" si="7"/>
        <v>1</v>
      </c>
      <c r="K44" s="35">
        <v>0</v>
      </c>
      <c r="L44" s="35">
        <v>1</v>
      </c>
      <c r="M44" s="1">
        <f t="shared" si="4"/>
        <v>33.3</v>
      </c>
      <c r="N44" s="7">
        <v>0</v>
      </c>
      <c r="O44" s="7">
        <v>33.3</v>
      </c>
      <c r="P44" s="7">
        <f t="shared" si="6"/>
        <v>1161306.75</v>
      </c>
      <c r="Q44" s="1">
        <v>307842.61</v>
      </c>
      <c r="R44" s="1">
        <v>744323.93</v>
      </c>
      <c r="S44" s="1">
        <v>109140.21</v>
      </c>
      <c r="T44" s="1">
        <v>0</v>
      </c>
    </row>
    <row r="45" spans="1:20" ht="30">
      <c r="A45" s="35">
        <v>24</v>
      </c>
      <c r="B45" s="13" t="s">
        <v>78</v>
      </c>
      <c r="C45" s="42">
        <v>62</v>
      </c>
      <c r="D45" s="41">
        <v>39036</v>
      </c>
      <c r="E45" s="41">
        <v>42004</v>
      </c>
      <c r="F45" s="41">
        <v>42369</v>
      </c>
      <c r="G45" s="35">
        <v>3</v>
      </c>
      <c r="H45" s="35">
        <v>3</v>
      </c>
      <c r="I45" s="7">
        <f t="shared" si="5"/>
        <v>79.6</v>
      </c>
      <c r="J45" s="35">
        <f t="shared" si="7"/>
        <v>2</v>
      </c>
      <c r="K45" s="35">
        <v>0</v>
      </c>
      <c r="L45" s="35">
        <v>2</v>
      </c>
      <c r="M45" s="1">
        <f t="shared" si="4"/>
        <v>79.6</v>
      </c>
      <c r="N45" s="7">
        <v>0</v>
      </c>
      <c r="O45" s="7">
        <v>79.6</v>
      </c>
      <c r="P45" s="7">
        <f t="shared" si="6"/>
        <v>2871046.42</v>
      </c>
      <c r="Q45" s="1">
        <v>735864.01</v>
      </c>
      <c r="R45" s="1">
        <v>1779224.76</v>
      </c>
      <c r="S45" s="1">
        <v>355957.65</v>
      </c>
      <c r="T45" s="1">
        <v>0</v>
      </c>
    </row>
    <row r="46" spans="1:20" ht="30">
      <c r="A46" s="35">
        <v>25</v>
      </c>
      <c r="B46" s="13" t="s">
        <v>79</v>
      </c>
      <c r="C46" s="42">
        <v>64</v>
      </c>
      <c r="D46" s="41">
        <v>39036</v>
      </c>
      <c r="E46" s="41">
        <v>42004</v>
      </c>
      <c r="F46" s="41">
        <v>42369</v>
      </c>
      <c r="G46" s="35">
        <v>7</v>
      </c>
      <c r="H46" s="35">
        <v>7</v>
      </c>
      <c r="I46" s="7">
        <f t="shared" si="5"/>
        <v>80.3</v>
      </c>
      <c r="J46" s="35">
        <f t="shared" si="7"/>
        <v>2</v>
      </c>
      <c r="K46" s="35">
        <v>0</v>
      </c>
      <c r="L46" s="35">
        <v>2</v>
      </c>
      <c r="M46" s="1">
        <f t="shared" si="4"/>
        <v>80.3</v>
      </c>
      <c r="N46" s="7">
        <v>0</v>
      </c>
      <c r="O46" s="7">
        <v>80.3</v>
      </c>
      <c r="P46" s="7">
        <f t="shared" si="6"/>
        <v>2841568.15</v>
      </c>
      <c r="Q46" s="1">
        <v>742335.17</v>
      </c>
      <c r="R46" s="1">
        <v>1794871.21</v>
      </c>
      <c r="S46" s="1">
        <v>304361.77</v>
      </c>
      <c r="T46" s="1">
        <v>0</v>
      </c>
    </row>
    <row r="47" spans="1:20" ht="30">
      <c r="A47" s="35">
        <v>26</v>
      </c>
      <c r="B47" s="13" t="s">
        <v>80</v>
      </c>
      <c r="C47" s="42">
        <v>65</v>
      </c>
      <c r="D47" s="41">
        <v>39036</v>
      </c>
      <c r="E47" s="41">
        <v>42004</v>
      </c>
      <c r="F47" s="41">
        <v>42369</v>
      </c>
      <c r="G47" s="35">
        <v>4</v>
      </c>
      <c r="H47" s="35">
        <v>4</v>
      </c>
      <c r="I47" s="7">
        <f t="shared" si="5"/>
        <v>39.6</v>
      </c>
      <c r="J47" s="35">
        <f t="shared" si="7"/>
        <v>1</v>
      </c>
      <c r="K47" s="35">
        <v>0</v>
      </c>
      <c r="L47" s="35">
        <v>1</v>
      </c>
      <c r="M47" s="1">
        <f t="shared" si="4"/>
        <v>39.6</v>
      </c>
      <c r="N47" s="7">
        <v>0</v>
      </c>
      <c r="O47" s="7">
        <v>39.6</v>
      </c>
      <c r="P47" s="7">
        <f t="shared" si="6"/>
        <v>1406044.94</v>
      </c>
      <c r="Q47" s="1">
        <v>366083.1</v>
      </c>
      <c r="R47" s="1">
        <v>885141.97</v>
      </c>
      <c r="S47" s="1">
        <v>154819.87</v>
      </c>
      <c r="T47" s="1">
        <v>0</v>
      </c>
    </row>
    <row r="48" spans="1:20" ht="30">
      <c r="A48" s="35">
        <v>27</v>
      </c>
      <c r="B48" s="13" t="s">
        <v>46</v>
      </c>
      <c r="C48" s="43" t="s">
        <v>47</v>
      </c>
      <c r="D48" s="46">
        <v>39041</v>
      </c>
      <c r="E48" s="44">
        <v>42004</v>
      </c>
      <c r="F48" s="44">
        <v>42369</v>
      </c>
      <c r="G48" s="36">
        <v>1</v>
      </c>
      <c r="H48" s="36">
        <v>1</v>
      </c>
      <c r="I48" s="7">
        <f t="shared" si="5"/>
        <v>43</v>
      </c>
      <c r="J48" s="36">
        <f t="shared" si="7"/>
        <v>1</v>
      </c>
      <c r="K48" s="36">
        <v>0</v>
      </c>
      <c r="L48" s="36">
        <v>1</v>
      </c>
      <c r="M48" s="15">
        <f t="shared" si="4"/>
        <v>43</v>
      </c>
      <c r="N48" s="15">
        <v>0</v>
      </c>
      <c r="O48" s="15">
        <v>43</v>
      </c>
      <c r="P48" s="7">
        <f t="shared" si="6"/>
        <v>1483511.11</v>
      </c>
      <c r="Q48" s="1">
        <v>397514.48</v>
      </c>
      <c r="R48" s="1">
        <v>961139.01</v>
      </c>
      <c r="S48" s="1">
        <v>124857.62</v>
      </c>
      <c r="T48" s="1">
        <v>0</v>
      </c>
    </row>
    <row r="49" spans="1:20" ht="30">
      <c r="A49" s="35">
        <v>28</v>
      </c>
      <c r="B49" s="13" t="s">
        <v>48</v>
      </c>
      <c r="C49" s="43" t="s">
        <v>50</v>
      </c>
      <c r="D49" s="46">
        <v>39041</v>
      </c>
      <c r="E49" s="44">
        <v>42004</v>
      </c>
      <c r="F49" s="44">
        <v>42369</v>
      </c>
      <c r="G49" s="36">
        <v>1</v>
      </c>
      <c r="H49" s="36">
        <v>1</v>
      </c>
      <c r="I49" s="7">
        <f t="shared" si="5"/>
        <v>43.1</v>
      </c>
      <c r="J49" s="36">
        <f t="shared" si="7"/>
        <v>1</v>
      </c>
      <c r="K49" s="36">
        <v>0</v>
      </c>
      <c r="L49" s="36">
        <v>1</v>
      </c>
      <c r="M49" s="15">
        <f t="shared" si="4"/>
        <v>43.1</v>
      </c>
      <c r="N49" s="15">
        <v>0</v>
      </c>
      <c r="O49" s="15">
        <v>43.1</v>
      </c>
      <c r="P49" s="7">
        <f t="shared" si="6"/>
        <v>1483511.09</v>
      </c>
      <c r="Q49" s="1">
        <v>398438.91</v>
      </c>
      <c r="R49" s="1">
        <v>963374.22</v>
      </c>
      <c r="S49" s="1">
        <v>121697.96</v>
      </c>
      <c r="T49" s="1">
        <v>0</v>
      </c>
    </row>
    <row r="50" spans="1:20" ht="30">
      <c r="A50" s="35">
        <v>29</v>
      </c>
      <c r="B50" s="16" t="s">
        <v>133</v>
      </c>
      <c r="C50" s="48" t="s">
        <v>141</v>
      </c>
      <c r="D50" s="49">
        <v>39041</v>
      </c>
      <c r="E50" s="44">
        <v>42004</v>
      </c>
      <c r="F50" s="44">
        <v>42369</v>
      </c>
      <c r="G50" s="37">
        <v>4</v>
      </c>
      <c r="H50" s="37">
        <v>4</v>
      </c>
      <c r="I50" s="7">
        <f t="shared" si="5"/>
        <v>61.3</v>
      </c>
      <c r="J50" s="37">
        <f t="shared" si="7"/>
        <v>2</v>
      </c>
      <c r="K50" s="37">
        <v>0</v>
      </c>
      <c r="L50" s="37">
        <v>2</v>
      </c>
      <c r="M50" s="19">
        <f t="shared" si="4"/>
        <v>61.3</v>
      </c>
      <c r="N50" s="19">
        <v>0</v>
      </c>
      <c r="O50" s="19">
        <v>61.3</v>
      </c>
      <c r="P50" s="7">
        <f t="shared" si="6"/>
        <v>2258476.75</v>
      </c>
      <c r="Q50" s="1">
        <f>285655.75+280768.09</f>
        <v>566423.84</v>
      </c>
      <c r="R50" s="1">
        <f>690678.96+678861.21</f>
        <v>1369540.17</v>
      </c>
      <c r="S50" s="1">
        <v>322512.74</v>
      </c>
      <c r="T50" s="1">
        <v>0</v>
      </c>
    </row>
    <row r="51" spans="1:20" ht="30">
      <c r="A51" s="35">
        <v>30</v>
      </c>
      <c r="B51" s="13" t="s">
        <v>124</v>
      </c>
      <c r="C51" s="43">
        <v>34</v>
      </c>
      <c r="D51" s="44">
        <v>39037</v>
      </c>
      <c r="E51" s="44">
        <v>42004</v>
      </c>
      <c r="F51" s="44">
        <v>42369</v>
      </c>
      <c r="G51" s="36">
        <v>1</v>
      </c>
      <c r="H51" s="36">
        <v>1</v>
      </c>
      <c r="I51" s="7">
        <f t="shared" si="5"/>
        <v>31.6</v>
      </c>
      <c r="J51" s="36">
        <f t="shared" si="7"/>
        <v>1</v>
      </c>
      <c r="K51" s="36">
        <v>0</v>
      </c>
      <c r="L51" s="36">
        <v>1</v>
      </c>
      <c r="M51" s="15">
        <f t="shared" si="4"/>
        <v>31.6</v>
      </c>
      <c r="N51" s="15">
        <v>0</v>
      </c>
      <c r="O51" s="15">
        <v>31.6</v>
      </c>
      <c r="P51" s="7">
        <f t="shared" si="6"/>
        <v>1129771.85</v>
      </c>
      <c r="Q51" s="1">
        <f>292126.92</f>
        <v>292126.92</v>
      </c>
      <c r="R51" s="1">
        <f>706325.41</f>
        <v>706325.41</v>
      </c>
      <c r="S51" s="1">
        <v>131319.52</v>
      </c>
      <c r="T51" s="1">
        <v>0</v>
      </c>
    </row>
    <row r="52" spans="1:21" ht="15">
      <c r="A52" s="35">
        <v>31</v>
      </c>
      <c r="B52" s="13" t="s">
        <v>30</v>
      </c>
      <c r="C52" s="42" t="s">
        <v>31</v>
      </c>
      <c r="D52" s="41">
        <v>38986</v>
      </c>
      <c r="E52" s="41">
        <v>42004</v>
      </c>
      <c r="F52" s="41">
        <v>42369</v>
      </c>
      <c r="G52" s="35">
        <v>11</v>
      </c>
      <c r="H52" s="35">
        <v>11</v>
      </c>
      <c r="I52" s="7">
        <f t="shared" si="5"/>
        <v>151.5</v>
      </c>
      <c r="J52" s="35">
        <f t="shared" si="7"/>
        <v>5</v>
      </c>
      <c r="K52" s="35">
        <v>2</v>
      </c>
      <c r="L52" s="35">
        <v>3</v>
      </c>
      <c r="M52" s="1">
        <f t="shared" si="4"/>
        <v>151.5</v>
      </c>
      <c r="N52" s="7">
        <v>60.3</v>
      </c>
      <c r="O52" s="7">
        <v>91.2</v>
      </c>
      <c r="P52" s="7">
        <f t="shared" si="6"/>
        <v>5643524.56</v>
      </c>
      <c r="Q52" s="1">
        <v>1399222.54</v>
      </c>
      <c r="R52" s="1">
        <v>3383140.59</v>
      </c>
      <c r="S52" s="1">
        <v>861161.43</v>
      </c>
      <c r="T52" s="1">
        <v>0</v>
      </c>
      <c r="U52" s="14"/>
    </row>
    <row r="53" spans="1:20" ht="15">
      <c r="A53" s="35">
        <v>32</v>
      </c>
      <c r="B53" s="13" t="s">
        <v>65</v>
      </c>
      <c r="C53" s="42" t="s">
        <v>66</v>
      </c>
      <c r="D53" s="41">
        <v>38986</v>
      </c>
      <c r="E53" s="41">
        <v>42004</v>
      </c>
      <c r="F53" s="41">
        <v>42369</v>
      </c>
      <c r="G53" s="35">
        <v>13</v>
      </c>
      <c r="H53" s="35">
        <v>13</v>
      </c>
      <c r="I53" s="7">
        <f t="shared" si="5"/>
        <v>150.8</v>
      </c>
      <c r="J53" s="35">
        <f t="shared" si="7"/>
        <v>5</v>
      </c>
      <c r="K53" s="35">
        <v>4</v>
      </c>
      <c r="L53" s="35">
        <v>1</v>
      </c>
      <c r="M53" s="1">
        <f t="shared" si="4"/>
        <v>150.8</v>
      </c>
      <c r="N53" s="7">
        <v>120.6</v>
      </c>
      <c r="O53" s="7">
        <v>30.2</v>
      </c>
      <c r="P53" s="7">
        <f t="shared" si="6"/>
        <v>5643524.56</v>
      </c>
      <c r="Q53" s="1">
        <v>1392757.48</v>
      </c>
      <c r="R53" s="1">
        <v>3367508.91</v>
      </c>
      <c r="S53" s="1">
        <v>883258.17</v>
      </c>
      <c r="T53" s="1">
        <v>0</v>
      </c>
    </row>
    <row r="54" spans="1:20" ht="15">
      <c r="A54" s="35">
        <v>33</v>
      </c>
      <c r="B54" s="13" t="s">
        <v>86</v>
      </c>
      <c r="C54" s="42" t="s">
        <v>100</v>
      </c>
      <c r="D54" s="41">
        <v>38986</v>
      </c>
      <c r="E54" s="41">
        <v>42004</v>
      </c>
      <c r="F54" s="41">
        <v>42369</v>
      </c>
      <c r="G54" s="35">
        <v>15</v>
      </c>
      <c r="H54" s="35">
        <v>15</v>
      </c>
      <c r="I54" s="7">
        <f t="shared" si="5"/>
        <v>181.5</v>
      </c>
      <c r="J54" s="35">
        <f t="shared" si="7"/>
        <v>6</v>
      </c>
      <c r="K54" s="35">
        <v>2</v>
      </c>
      <c r="L54" s="35">
        <v>4</v>
      </c>
      <c r="M54" s="7">
        <f t="shared" si="4"/>
        <v>181.5</v>
      </c>
      <c r="N54" s="7">
        <v>60.4</v>
      </c>
      <c r="O54" s="7">
        <v>121.1</v>
      </c>
      <c r="P54" s="7">
        <f t="shared" si="6"/>
        <v>6772229.47</v>
      </c>
      <c r="Q54" s="1">
        <v>1676296.31</v>
      </c>
      <c r="R54" s="1">
        <v>4053069.41</v>
      </c>
      <c r="S54" s="1">
        <v>1042863.75</v>
      </c>
      <c r="T54" s="1">
        <v>0</v>
      </c>
    </row>
    <row r="55" spans="1:20" ht="15">
      <c r="A55" s="35">
        <v>34</v>
      </c>
      <c r="B55" s="13" t="s">
        <v>28</v>
      </c>
      <c r="C55" s="42" t="s">
        <v>29</v>
      </c>
      <c r="D55" s="41">
        <v>38986</v>
      </c>
      <c r="E55" s="41">
        <v>42004</v>
      </c>
      <c r="F55" s="41">
        <v>42369</v>
      </c>
      <c r="G55" s="35">
        <v>3</v>
      </c>
      <c r="H55" s="35">
        <v>3</v>
      </c>
      <c r="I55" s="7">
        <f t="shared" si="5"/>
        <v>41.5</v>
      </c>
      <c r="J55" s="35">
        <f t="shared" si="7"/>
        <v>1</v>
      </c>
      <c r="K55" s="35">
        <v>1</v>
      </c>
      <c r="L55" s="35">
        <v>0</v>
      </c>
      <c r="M55" s="1">
        <f t="shared" si="4"/>
        <v>41.5</v>
      </c>
      <c r="N55" s="7">
        <v>41.5</v>
      </c>
      <c r="O55" s="7">
        <v>0</v>
      </c>
      <c r="P55" s="7">
        <f t="shared" si="6"/>
        <v>1439304.23</v>
      </c>
      <c r="Q55" s="1">
        <v>383285.38</v>
      </c>
      <c r="R55" s="1">
        <v>926734.88</v>
      </c>
      <c r="S55" s="1">
        <v>129283.97</v>
      </c>
      <c r="T55" s="1">
        <v>0</v>
      </c>
    </row>
    <row r="56" spans="1:20" ht="15">
      <c r="A56" s="35">
        <v>35</v>
      </c>
      <c r="B56" s="13" t="s">
        <v>83</v>
      </c>
      <c r="C56" s="42">
        <v>34</v>
      </c>
      <c r="D56" s="41">
        <v>39036</v>
      </c>
      <c r="E56" s="41">
        <v>42004</v>
      </c>
      <c r="F56" s="41">
        <v>42369</v>
      </c>
      <c r="G56" s="35">
        <v>2</v>
      </c>
      <c r="H56" s="35">
        <v>2</v>
      </c>
      <c r="I56" s="7">
        <f t="shared" si="5"/>
        <v>42.5</v>
      </c>
      <c r="J56" s="35">
        <v>1</v>
      </c>
      <c r="K56" s="35">
        <v>0</v>
      </c>
      <c r="L56" s="35">
        <v>1</v>
      </c>
      <c r="M56" s="1">
        <f>N56+O56</f>
        <v>42.5</v>
      </c>
      <c r="N56" s="7">
        <v>0</v>
      </c>
      <c r="O56" s="7">
        <v>42.5</v>
      </c>
      <c r="P56" s="7">
        <f t="shared" si="6"/>
        <v>1471836.69</v>
      </c>
      <c r="Q56" s="1">
        <v>392521.17</v>
      </c>
      <c r="R56" s="1">
        <v>949065.84</v>
      </c>
      <c r="S56" s="1">
        <v>130249.68</v>
      </c>
      <c r="T56" s="1">
        <v>0</v>
      </c>
    </row>
    <row r="57" spans="1:20" ht="30">
      <c r="A57" s="35">
        <v>36</v>
      </c>
      <c r="B57" s="13" t="s">
        <v>56</v>
      </c>
      <c r="C57" s="50" t="s">
        <v>60</v>
      </c>
      <c r="D57" s="51">
        <v>39036</v>
      </c>
      <c r="E57" s="41">
        <v>42004</v>
      </c>
      <c r="F57" s="41">
        <v>42369</v>
      </c>
      <c r="G57" s="35">
        <v>6</v>
      </c>
      <c r="H57" s="35">
        <v>6</v>
      </c>
      <c r="I57" s="7">
        <f t="shared" si="5"/>
        <v>79.9</v>
      </c>
      <c r="J57" s="35">
        <f t="shared" si="7"/>
        <v>2</v>
      </c>
      <c r="K57" s="35">
        <v>0</v>
      </c>
      <c r="L57" s="35">
        <v>2</v>
      </c>
      <c r="M57" s="7">
        <f t="shared" si="4"/>
        <v>79.9</v>
      </c>
      <c r="N57" s="7">
        <v>0</v>
      </c>
      <c r="O57" s="7">
        <v>79.9</v>
      </c>
      <c r="P57" s="7">
        <f t="shared" si="6"/>
        <v>2863540.8</v>
      </c>
      <c r="Q57" s="1">
        <v>737939.81</v>
      </c>
      <c r="R57" s="1">
        <v>1784243.78</v>
      </c>
      <c r="S57" s="1">
        <v>341357.21</v>
      </c>
      <c r="T57" s="1">
        <v>0</v>
      </c>
    </row>
    <row r="58" spans="1:20" ht="30">
      <c r="A58" s="35">
        <v>37</v>
      </c>
      <c r="B58" s="13" t="s">
        <v>55</v>
      </c>
      <c r="C58" s="42">
        <v>71</v>
      </c>
      <c r="D58" s="41">
        <v>39036</v>
      </c>
      <c r="E58" s="41">
        <v>42004</v>
      </c>
      <c r="F58" s="41">
        <v>42369</v>
      </c>
      <c r="G58" s="35">
        <v>4</v>
      </c>
      <c r="H58" s="35">
        <v>4</v>
      </c>
      <c r="I58" s="7">
        <f t="shared" si="5"/>
        <v>41.7</v>
      </c>
      <c r="J58" s="35">
        <f t="shared" si="7"/>
        <v>1</v>
      </c>
      <c r="K58" s="35">
        <v>0</v>
      </c>
      <c r="L58" s="35">
        <v>1</v>
      </c>
      <c r="M58" s="1">
        <f t="shared" si="4"/>
        <v>41.7</v>
      </c>
      <c r="N58" s="7">
        <v>0</v>
      </c>
      <c r="O58" s="7">
        <v>41.7</v>
      </c>
      <c r="P58" s="7">
        <f t="shared" si="6"/>
        <v>1439304.25</v>
      </c>
      <c r="Q58" s="1">
        <v>385132.54</v>
      </c>
      <c r="R58" s="1">
        <v>931201.07</v>
      </c>
      <c r="S58" s="1">
        <v>122970.64</v>
      </c>
      <c r="T58" s="1">
        <v>0</v>
      </c>
    </row>
    <row r="59" spans="1:23" s="21" customFormat="1" ht="30">
      <c r="A59" s="36">
        <v>38</v>
      </c>
      <c r="B59" s="13" t="s">
        <v>159</v>
      </c>
      <c r="C59" s="47" t="s">
        <v>164</v>
      </c>
      <c r="D59" s="46">
        <v>39041</v>
      </c>
      <c r="E59" s="44">
        <v>42004</v>
      </c>
      <c r="F59" s="44">
        <v>42369</v>
      </c>
      <c r="G59" s="36">
        <v>4</v>
      </c>
      <c r="H59" s="36">
        <v>4</v>
      </c>
      <c r="I59" s="7">
        <f t="shared" si="5"/>
        <v>47.7</v>
      </c>
      <c r="J59" s="36">
        <f t="shared" si="7"/>
        <v>1</v>
      </c>
      <c r="K59" s="36">
        <v>0</v>
      </c>
      <c r="L59" s="36">
        <v>1</v>
      </c>
      <c r="M59" s="15">
        <f t="shared" si="4"/>
        <v>47.7</v>
      </c>
      <c r="N59" s="15">
        <v>0</v>
      </c>
      <c r="O59" s="15">
        <v>47.7</v>
      </c>
      <c r="P59" s="7">
        <f t="shared" si="6"/>
        <v>1643060.13</v>
      </c>
      <c r="Q59" s="15">
        <v>440547.29</v>
      </c>
      <c r="R59" s="15">
        <v>1065186.84</v>
      </c>
      <c r="S59" s="15">
        <v>137326</v>
      </c>
      <c r="T59" s="15">
        <v>0</v>
      </c>
      <c r="V59" s="3"/>
      <c r="W59" s="18"/>
    </row>
    <row r="60" spans="1:22" s="64" customFormat="1" ht="30">
      <c r="A60" s="39">
        <v>39</v>
      </c>
      <c r="B60" s="26" t="s">
        <v>94</v>
      </c>
      <c r="C60" s="60" t="s">
        <v>138</v>
      </c>
      <c r="D60" s="61">
        <v>38986</v>
      </c>
      <c r="E60" s="61">
        <v>42004</v>
      </c>
      <c r="F60" s="61">
        <v>42369</v>
      </c>
      <c r="G60" s="39">
        <v>3</v>
      </c>
      <c r="H60" s="39">
        <v>3</v>
      </c>
      <c r="I60" s="62">
        <f t="shared" si="5"/>
        <v>31</v>
      </c>
      <c r="J60" s="39">
        <v>1</v>
      </c>
      <c r="K60" s="39">
        <v>0</v>
      </c>
      <c r="L60" s="39">
        <v>1</v>
      </c>
      <c r="M60" s="63">
        <f>N60+O60</f>
        <v>31</v>
      </c>
      <c r="N60" s="63">
        <v>0</v>
      </c>
      <c r="O60" s="63">
        <v>31</v>
      </c>
      <c r="P60" s="7">
        <f t="shared" si="6"/>
        <v>1128704.9</v>
      </c>
      <c r="Q60" s="63">
        <v>286309.56</v>
      </c>
      <c r="R60" s="63">
        <v>692259.79</v>
      </c>
      <c r="S60" s="63">
        <v>150135.55</v>
      </c>
      <c r="T60" s="63">
        <v>0</v>
      </c>
      <c r="V60" s="65"/>
    </row>
    <row r="61" spans="1:22" s="64" customFormat="1" ht="15">
      <c r="A61" s="39">
        <v>40</v>
      </c>
      <c r="B61" s="26" t="s">
        <v>168</v>
      </c>
      <c r="C61" s="60" t="s">
        <v>84</v>
      </c>
      <c r="D61" s="61">
        <v>39041</v>
      </c>
      <c r="E61" s="61">
        <v>42004</v>
      </c>
      <c r="F61" s="61">
        <v>42369</v>
      </c>
      <c r="G61" s="39">
        <v>1</v>
      </c>
      <c r="H61" s="39">
        <v>1</v>
      </c>
      <c r="I61" s="62">
        <f t="shared" si="5"/>
        <v>41.2</v>
      </c>
      <c r="J61" s="39">
        <v>1</v>
      </c>
      <c r="K61" s="39">
        <v>0</v>
      </c>
      <c r="L61" s="39">
        <v>1</v>
      </c>
      <c r="M61" s="63">
        <f>N61+O61</f>
        <v>41.2</v>
      </c>
      <c r="N61" s="63">
        <v>0</v>
      </c>
      <c r="O61" s="63">
        <v>41.2</v>
      </c>
      <c r="P61" s="7">
        <f t="shared" si="6"/>
        <v>1471836.69</v>
      </c>
      <c r="Q61" s="63">
        <v>380514.64</v>
      </c>
      <c r="R61" s="63">
        <v>920035.59</v>
      </c>
      <c r="S61" s="63">
        <v>171286.46</v>
      </c>
      <c r="T61" s="63">
        <v>0</v>
      </c>
      <c r="V61" s="65"/>
    </row>
    <row r="62" spans="1:22" s="66" customFormat="1" ht="30" customHeight="1">
      <c r="A62" s="94" t="s">
        <v>173</v>
      </c>
      <c r="B62" s="95"/>
      <c r="C62" s="9" t="s">
        <v>24</v>
      </c>
      <c r="D62" s="11" t="s">
        <v>24</v>
      </c>
      <c r="E62" s="11" t="s">
        <v>24</v>
      </c>
      <c r="F62" s="11" t="s">
        <v>24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V62" s="67"/>
    </row>
    <row r="63" spans="1:20" ht="30.75" customHeight="1">
      <c r="A63" s="111" t="s">
        <v>174</v>
      </c>
      <c r="B63" s="111"/>
      <c r="C63" s="9" t="s">
        <v>24</v>
      </c>
      <c r="D63" s="11" t="s">
        <v>24</v>
      </c>
      <c r="E63" s="11" t="s">
        <v>24</v>
      </c>
      <c r="F63" s="11" t="s">
        <v>24</v>
      </c>
      <c r="G63" s="54">
        <f>G64+G65+G66+G67+G68+G69+G70+G71+G72+G73+G74+G75+G76+G77+G78</f>
        <v>109</v>
      </c>
      <c r="H63" s="54">
        <f>H64+H65+H66+H67+H68+H69+H70+H71+H72+H73+H74+H75+H76+H77+H78</f>
        <v>109</v>
      </c>
      <c r="I63" s="11">
        <f>I64+I65+I66+I67+I68+I69+I70+I71+I72+I73+I74+I75+I76+I77+I78</f>
        <v>1803.2</v>
      </c>
      <c r="J63" s="54">
        <f aca="true" t="shared" si="8" ref="J63:S63">J64+J65+J66+J67+J68+J69+J70+J71+J72+J73+J74+J75+J76+J77+J78</f>
        <v>48</v>
      </c>
      <c r="K63" s="54">
        <f t="shared" si="8"/>
        <v>24</v>
      </c>
      <c r="L63" s="54">
        <f t="shared" si="8"/>
        <v>24</v>
      </c>
      <c r="M63" s="11">
        <f t="shared" si="8"/>
        <v>1803.2</v>
      </c>
      <c r="N63" s="11">
        <f t="shared" si="8"/>
        <v>944.9</v>
      </c>
      <c r="O63" s="11">
        <f t="shared" si="8"/>
        <v>858.3</v>
      </c>
      <c r="P63" s="11">
        <f>P64+P65+P66+P67+P68+P69+P70+P71+P72+P73+P74+P75+P76+P77+P78</f>
        <v>73405585.8</v>
      </c>
      <c r="Q63" s="11">
        <f t="shared" si="8"/>
        <v>40530100.98</v>
      </c>
      <c r="R63" s="11">
        <f t="shared" si="8"/>
        <v>18970849.94</v>
      </c>
      <c r="S63" s="11">
        <f t="shared" si="8"/>
        <v>13904634.88</v>
      </c>
      <c r="T63" s="11">
        <f>T64+T65+T66+T67+T68+T69+T70+T71+T72+T73+T74+T75+T76+T77</f>
        <v>0</v>
      </c>
    </row>
    <row r="64" spans="1:20" s="22" customFormat="1" ht="21" customHeight="1">
      <c r="A64" s="37">
        <v>1</v>
      </c>
      <c r="B64" s="13" t="s">
        <v>151</v>
      </c>
      <c r="C64" s="48">
        <v>35</v>
      </c>
      <c r="D64" s="49">
        <v>39036</v>
      </c>
      <c r="E64" s="49">
        <v>42369</v>
      </c>
      <c r="F64" s="49">
        <v>42735</v>
      </c>
      <c r="G64" s="48">
        <v>2</v>
      </c>
      <c r="H64" s="48">
        <v>2</v>
      </c>
      <c r="I64" s="19">
        <f>M64</f>
        <v>28.1</v>
      </c>
      <c r="J64" s="37">
        <f>K64+L64</f>
        <v>1</v>
      </c>
      <c r="K64" s="37">
        <v>0</v>
      </c>
      <c r="L64" s="37">
        <v>1</v>
      </c>
      <c r="M64" s="19">
        <f aca="true" t="shared" si="9" ref="M64:M77">N64+O64</f>
        <v>28.1</v>
      </c>
      <c r="N64" s="19">
        <v>0</v>
      </c>
      <c r="O64" s="19">
        <v>28.1</v>
      </c>
      <c r="P64" s="19">
        <f>Q64+R64+S64+T64</f>
        <v>1111166.3</v>
      </c>
      <c r="Q64" s="19">
        <v>624607.15</v>
      </c>
      <c r="R64" s="19">
        <v>292358.72</v>
      </c>
      <c r="S64" s="19">
        <v>194200.43</v>
      </c>
      <c r="T64" s="1">
        <v>0</v>
      </c>
    </row>
    <row r="65" spans="1:20" ht="28.5" customHeight="1">
      <c r="A65" s="36">
        <v>2</v>
      </c>
      <c r="B65" s="13" t="s">
        <v>112</v>
      </c>
      <c r="C65" s="43" t="s">
        <v>113</v>
      </c>
      <c r="D65" s="44">
        <v>38986</v>
      </c>
      <c r="E65" s="44">
        <v>42369</v>
      </c>
      <c r="F65" s="44">
        <v>42735</v>
      </c>
      <c r="G65" s="43">
        <v>27</v>
      </c>
      <c r="H65" s="43">
        <v>27</v>
      </c>
      <c r="I65" s="19">
        <f aca="true" t="shared" si="10" ref="I65:I78">M65</f>
        <v>614.1</v>
      </c>
      <c r="J65" s="36">
        <f>K65+L65</f>
        <v>11</v>
      </c>
      <c r="K65" s="36">
        <v>8</v>
      </c>
      <c r="L65" s="36">
        <v>3</v>
      </c>
      <c r="M65" s="1">
        <f t="shared" si="9"/>
        <v>614.1</v>
      </c>
      <c r="N65" s="1">
        <v>450.1</v>
      </c>
      <c r="O65" s="1">
        <v>164</v>
      </c>
      <c r="P65" s="19">
        <f aca="true" t="shared" si="11" ref="P65:P78">Q65+R65+S65+T65</f>
        <v>24006276.19</v>
      </c>
      <c r="Q65" s="19">
        <v>13650222.5</v>
      </c>
      <c r="R65" s="19">
        <v>6389234.59</v>
      </c>
      <c r="S65" s="19">
        <v>3966819.1</v>
      </c>
      <c r="T65" s="1">
        <v>0</v>
      </c>
    </row>
    <row r="66" spans="1:20" ht="24.75" customHeight="1">
      <c r="A66" s="37">
        <v>3</v>
      </c>
      <c r="B66" s="13" t="s">
        <v>96</v>
      </c>
      <c r="C66" s="43" t="s">
        <v>109</v>
      </c>
      <c r="D66" s="44">
        <v>38986</v>
      </c>
      <c r="E66" s="44">
        <v>42369</v>
      </c>
      <c r="F66" s="44">
        <v>42735</v>
      </c>
      <c r="G66" s="43">
        <v>9</v>
      </c>
      <c r="H66" s="43">
        <v>9</v>
      </c>
      <c r="I66" s="19">
        <f t="shared" si="10"/>
        <v>108.9</v>
      </c>
      <c r="J66" s="36">
        <f>K66+L66</f>
        <v>4</v>
      </c>
      <c r="K66" s="36">
        <v>3</v>
      </c>
      <c r="L66" s="36">
        <v>1</v>
      </c>
      <c r="M66" s="1">
        <f t="shared" si="9"/>
        <v>108.9</v>
      </c>
      <c r="N66" s="1">
        <v>80.8</v>
      </c>
      <c r="O66" s="1">
        <v>28.1</v>
      </c>
      <c r="P66" s="19">
        <f t="shared" si="11"/>
        <v>4321202.34</v>
      </c>
      <c r="Q66" s="19">
        <v>2420630.57</v>
      </c>
      <c r="R66" s="19">
        <v>1133020.1</v>
      </c>
      <c r="S66" s="19">
        <v>767551.67</v>
      </c>
      <c r="T66" s="1">
        <v>0</v>
      </c>
    </row>
    <row r="67" spans="1:20" ht="21" customHeight="1">
      <c r="A67" s="36">
        <v>4</v>
      </c>
      <c r="B67" s="13" t="s">
        <v>97</v>
      </c>
      <c r="C67" s="43" t="s">
        <v>110</v>
      </c>
      <c r="D67" s="44">
        <v>38986</v>
      </c>
      <c r="E67" s="44">
        <v>42369</v>
      </c>
      <c r="F67" s="44">
        <v>42735</v>
      </c>
      <c r="G67" s="43">
        <v>6</v>
      </c>
      <c r="H67" s="43">
        <v>6</v>
      </c>
      <c r="I67" s="19">
        <f t="shared" si="10"/>
        <v>58.2</v>
      </c>
      <c r="J67" s="36">
        <v>2</v>
      </c>
      <c r="K67" s="36">
        <v>1</v>
      </c>
      <c r="L67" s="36">
        <v>1</v>
      </c>
      <c r="M67" s="1">
        <f t="shared" si="9"/>
        <v>58.2</v>
      </c>
      <c r="N67" s="1">
        <v>19.1</v>
      </c>
      <c r="O67" s="1">
        <v>39.1</v>
      </c>
      <c r="P67" s="19">
        <f t="shared" si="11"/>
        <v>2298589.15</v>
      </c>
      <c r="Q67" s="19">
        <v>1293670.33</v>
      </c>
      <c r="R67" s="19">
        <v>605525.9</v>
      </c>
      <c r="S67" s="19">
        <v>399392.92</v>
      </c>
      <c r="T67" s="1">
        <v>0</v>
      </c>
    </row>
    <row r="68" spans="1:20" ht="21" customHeight="1">
      <c r="A68" s="37">
        <v>5</v>
      </c>
      <c r="B68" s="13" t="s">
        <v>98</v>
      </c>
      <c r="C68" s="43" t="s">
        <v>111</v>
      </c>
      <c r="D68" s="44">
        <v>38986</v>
      </c>
      <c r="E68" s="44">
        <v>42369</v>
      </c>
      <c r="F68" s="44">
        <v>42735</v>
      </c>
      <c r="G68" s="43">
        <v>4</v>
      </c>
      <c r="H68" s="43">
        <v>4</v>
      </c>
      <c r="I68" s="19">
        <f t="shared" si="10"/>
        <v>58.1</v>
      </c>
      <c r="J68" s="36">
        <v>2</v>
      </c>
      <c r="K68" s="36">
        <v>0</v>
      </c>
      <c r="L68" s="36">
        <v>2</v>
      </c>
      <c r="M68" s="1">
        <f t="shared" si="9"/>
        <v>58.1</v>
      </c>
      <c r="N68" s="1">
        <v>0</v>
      </c>
      <c r="O68" s="1">
        <v>58.1</v>
      </c>
      <c r="P68" s="19">
        <f t="shared" si="11"/>
        <v>2422520.11</v>
      </c>
      <c r="Q68" s="19">
        <v>1364701.02</v>
      </c>
      <c r="R68" s="19">
        <v>638773.1</v>
      </c>
      <c r="S68" s="19">
        <v>419045.99</v>
      </c>
      <c r="T68" s="1">
        <v>0</v>
      </c>
    </row>
    <row r="69" spans="1:20" ht="24.75" customHeight="1">
      <c r="A69" s="36">
        <v>6</v>
      </c>
      <c r="B69" s="13" t="s">
        <v>87</v>
      </c>
      <c r="C69" s="43" t="s">
        <v>101</v>
      </c>
      <c r="D69" s="44">
        <v>38986</v>
      </c>
      <c r="E69" s="44">
        <v>42369</v>
      </c>
      <c r="F69" s="44">
        <v>42735</v>
      </c>
      <c r="G69" s="43">
        <v>8</v>
      </c>
      <c r="H69" s="43">
        <v>8</v>
      </c>
      <c r="I69" s="19">
        <f t="shared" si="10"/>
        <v>121.3</v>
      </c>
      <c r="J69" s="36">
        <f aca="true" t="shared" si="12" ref="J69:J77">K69+L69</f>
        <v>4</v>
      </c>
      <c r="K69" s="36">
        <v>2</v>
      </c>
      <c r="L69" s="36">
        <v>2</v>
      </c>
      <c r="M69" s="1">
        <f t="shared" si="9"/>
        <v>121.3</v>
      </c>
      <c r="N69" s="1">
        <v>61.6</v>
      </c>
      <c r="O69" s="1">
        <v>59.7</v>
      </c>
      <c r="P69" s="19">
        <f t="shared" si="11"/>
        <v>5245415.08</v>
      </c>
      <c r="Q69" s="19">
        <v>2712942.98</v>
      </c>
      <c r="R69" s="19">
        <v>1269842.24</v>
      </c>
      <c r="S69" s="19">
        <v>1262629.86</v>
      </c>
      <c r="T69" s="1">
        <v>0</v>
      </c>
    </row>
    <row r="70" spans="1:20" ht="24.75" customHeight="1">
      <c r="A70" s="37">
        <v>7</v>
      </c>
      <c r="B70" s="13" t="s">
        <v>146</v>
      </c>
      <c r="C70" s="43" t="s">
        <v>113</v>
      </c>
      <c r="D70" s="44">
        <v>38986</v>
      </c>
      <c r="E70" s="44">
        <v>42005</v>
      </c>
      <c r="F70" s="44">
        <v>42735</v>
      </c>
      <c r="G70" s="43">
        <v>12</v>
      </c>
      <c r="H70" s="43">
        <v>12</v>
      </c>
      <c r="I70" s="19">
        <f t="shared" si="10"/>
        <v>178.4</v>
      </c>
      <c r="J70" s="36">
        <f t="shared" si="12"/>
        <v>5</v>
      </c>
      <c r="K70" s="36">
        <v>3</v>
      </c>
      <c r="L70" s="36">
        <v>2</v>
      </c>
      <c r="M70" s="1">
        <f t="shared" si="9"/>
        <v>178.4</v>
      </c>
      <c r="N70" s="1">
        <v>89.8</v>
      </c>
      <c r="O70" s="1">
        <v>88.6</v>
      </c>
      <c r="P70" s="19">
        <f t="shared" si="11"/>
        <v>7417218.96</v>
      </c>
      <c r="Q70" s="19">
        <v>3990016.72</v>
      </c>
      <c r="R70" s="19">
        <v>1867599.8</v>
      </c>
      <c r="S70" s="19">
        <v>1559602.44</v>
      </c>
      <c r="T70" s="1">
        <v>0</v>
      </c>
    </row>
    <row r="71" spans="1:20" ht="27" customHeight="1">
      <c r="A71" s="36">
        <v>8</v>
      </c>
      <c r="B71" s="13" t="s">
        <v>74</v>
      </c>
      <c r="C71" s="43" t="s">
        <v>75</v>
      </c>
      <c r="D71" s="44">
        <v>38986</v>
      </c>
      <c r="E71" s="44">
        <v>42369</v>
      </c>
      <c r="F71" s="44">
        <v>42735</v>
      </c>
      <c r="G71" s="43">
        <v>8</v>
      </c>
      <c r="H71" s="43">
        <v>8</v>
      </c>
      <c r="I71" s="19">
        <f t="shared" si="10"/>
        <v>107.3</v>
      </c>
      <c r="J71" s="36">
        <f t="shared" si="12"/>
        <v>2</v>
      </c>
      <c r="K71" s="36">
        <v>1</v>
      </c>
      <c r="L71" s="36">
        <v>1</v>
      </c>
      <c r="M71" s="1">
        <f t="shared" si="9"/>
        <v>107.3</v>
      </c>
      <c r="N71" s="1">
        <v>67.2</v>
      </c>
      <c r="O71" s="1">
        <v>40.1</v>
      </c>
      <c r="P71" s="19">
        <f t="shared" si="11"/>
        <v>3964804.75</v>
      </c>
      <c r="Q71" s="19">
        <v>2399825.07</v>
      </c>
      <c r="R71" s="19">
        <v>1123281.72</v>
      </c>
      <c r="S71" s="19">
        <v>441697.96</v>
      </c>
      <c r="T71" s="1">
        <v>0</v>
      </c>
    </row>
    <row r="72" spans="1:20" ht="27" customHeight="1">
      <c r="A72" s="37">
        <v>9</v>
      </c>
      <c r="B72" s="13" t="s">
        <v>72</v>
      </c>
      <c r="C72" s="43" t="s">
        <v>73</v>
      </c>
      <c r="D72" s="44">
        <v>38986</v>
      </c>
      <c r="E72" s="44">
        <v>42369</v>
      </c>
      <c r="F72" s="44">
        <v>42735</v>
      </c>
      <c r="G72" s="43">
        <v>7</v>
      </c>
      <c r="H72" s="43">
        <v>7</v>
      </c>
      <c r="I72" s="19">
        <f t="shared" si="10"/>
        <v>150.5</v>
      </c>
      <c r="J72" s="36">
        <f t="shared" si="12"/>
        <v>3</v>
      </c>
      <c r="K72" s="36">
        <v>2</v>
      </c>
      <c r="L72" s="36">
        <v>1</v>
      </c>
      <c r="M72" s="1">
        <f t="shared" si="9"/>
        <v>150.5</v>
      </c>
      <c r="N72" s="1">
        <v>102</v>
      </c>
      <c r="O72" s="1">
        <v>48.5</v>
      </c>
      <c r="P72" s="19">
        <f t="shared" si="11"/>
        <v>6111355.08</v>
      </c>
      <c r="Q72" s="19">
        <v>3366017.47</v>
      </c>
      <c r="R72" s="19">
        <v>1575525.61</v>
      </c>
      <c r="S72" s="19">
        <v>1169812</v>
      </c>
      <c r="T72" s="1">
        <v>0</v>
      </c>
    </row>
    <row r="73" spans="1:20" ht="24.75" customHeight="1">
      <c r="A73" s="36">
        <v>10</v>
      </c>
      <c r="B73" s="13" t="s">
        <v>88</v>
      </c>
      <c r="C73" s="43" t="s">
        <v>102</v>
      </c>
      <c r="D73" s="44">
        <v>38986</v>
      </c>
      <c r="E73" s="44">
        <v>42369</v>
      </c>
      <c r="F73" s="44">
        <v>42735</v>
      </c>
      <c r="G73" s="43">
        <v>3</v>
      </c>
      <c r="H73" s="43">
        <v>3</v>
      </c>
      <c r="I73" s="19">
        <f t="shared" si="10"/>
        <v>75.4</v>
      </c>
      <c r="J73" s="36">
        <f t="shared" si="12"/>
        <v>3</v>
      </c>
      <c r="K73" s="36">
        <v>2</v>
      </c>
      <c r="L73" s="36">
        <v>1</v>
      </c>
      <c r="M73" s="1">
        <f t="shared" si="9"/>
        <v>75.4</v>
      </c>
      <c r="N73" s="1">
        <v>37.2</v>
      </c>
      <c r="O73" s="1">
        <v>38.2</v>
      </c>
      <c r="P73" s="19">
        <f t="shared" si="11"/>
        <v>3251483.92</v>
      </c>
      <c r="Q73" s="19">
        <v>1686363.57</v>
      </c>
      <c r="R73" s="19">
        <v>789333.1</v>
      </c>
      <c r="S73" s="19">
        <v>775787.25</v>
      </c>
      <c r="T73" s="1">
        <v>0</v>
      </c>
    </row>
    <row r="74" spans="1:20" ht="26.25" customHeight="1">
      <c r="A74" s="37">
        <v>11</v>
      </c>
      <c r="B74" s="13" t="s">
        <v>91</v>
      </c>
      <c r="C74" s="43" t="s">
        <v>105</v>
      </c>
      <c r="D74" s="44">
        <v>38986</v>
      </c>
      <c r="E74" s="44">
        <v>42369</v>
      </c>
      <c r="F74" s="44">
        <v>42735</v>
      </c>
      <c r="G74" s="43">
        <v>6</v>
      </c>
      <c r="H74" s="43">
        <v>6</v>
      </c>
      <c r="I74" s="19">
        <f t="shared" si="10"/>
        <v>37.3</v>
      </c>
      <c r="J74" s="36">
        <f t="shared" si="12"/>
        <v>2</v>
      </c>
      <c r="K74" s="36">
        <v>0</v>
      </c>
      <c r="L74" s="36">
        <v>2</v>
      </c>
      <c r="M74" s="1">
        <f t="shared" si="9"/>
        <v>37.3</v>
      </c>
      <c r="N74" s="1">
        <v>0</v>
      </c>
      <c r="O74" s="1">
        <v>37.3</v>
      </c>
      <c r="P74" s="19">
        <f t="shared" si="11"/>
        <v>1753473.61</v>
      </c>
      <c r="Q74" s="19">
        <v>834235.56</v>
      </c>
      <c r="R74" s="19">
        <v>390479.11</v>
      </c>
      <c r="S74" s="19">
        <v>528758.94</v>
      </c>
      <c r="T74" s="1">
        <v>0</v>
      </c>
    </row>
    <row r="75" spans="1:20" ht="28.5" customHeight="1">
      <c r="A75" s="36">
        <v>12</v>
      </c>
      <c r="B75" s="13" t="s">
        <v>93</v>
      </c>
      <c r="C75" s="43" t="s">
        <v>107</v>
      </c>
      <c r="D75" s="44">
        <v>38986</v>
      </c>
      <c r="E75" s="44">
        <v>42369</v>
      </c>
      <c r="F75" s="44">
        <v>42735</v>
      </c>
      <c r="G75" s="43">
        <v>6</v>
      </c>
      <c r="H75" s="43">
        <v>6</v>
      </c>
      <c r="I75" s="19">
        <f t="shared" si="10"/>
        <v>55.8</v>
      </c>
      <c r="J75" s="36">
        <f t="shared" si="12"/>
        <v>3</v>
      </c>
      <c r="K75" s="36">
        <v>2</v>
      </c>
      <c r="L75" s="36">
        <v>1</v>
      </c>
      <c r="M75" s="1">
        <f t="shared" si="9"/>
        <v>55.8</v>
      </c>
      <c r="N75" s="1">
        <v>37.1</v>
      </c>
      <c r="O75" s="1">
        <v>18.7</v>
      </c>
      <c r="P75" s="19">
        <f t="shared" si="11"/>
        <v>2589402.16</v>
      </c>
      <c r="Q75" s="19">
        <v>1247998.5</v>
      </c>
      <c r="R75" s="19">
        <v>584148.37</v>
      </c>
      <c r="S75" s="19">
        <v>757255.29</v>
      </c>
      <c r="T75" s="1">
        <v>0</v>
      </c>
    </row>
    <row r="76" spans="1:20" ht="32.25" customHeight="1">
      <c r="A76" s="37">
        <v>13</v>
      </c>
      <c r="B76" s="13" t="s">
        <v>126</v>
      </c>
      <c r="C76" s="43" t="s">
        <v>130</v>
      </c>
      <c r="D76" s="44">
        <v>39049</v>
      </c>
      <c r="E76" s="44">
        <v>42369</v>
      </c>
      <c r="F76" s="44">
        <v>42735</v>
      </c>
      <c r="G76" s="43">
        <v>4</v>
      </c>
      <c r="H76" s="43">
        <v>4</v>
      </c>
      <c r="I76" s="19">
        <f t="shared" si="10"/>
        <v>94.7</v>
      </c>
      <c r="J76" s="36">
        <f t="shared" si="12"/>
        <v>3</v>
      </c>
      <c r="K76" s="36">
        <v>0</v>
      </c>
      <c r="L76" s="36">
        <v>3</v>
      </c>
      <c r="M76" s="1">
        <f t="shared" si="9"/>
        <v>94.7</v>
      </c>
      <c r="N76" s="1">
        <v>0</v>
      </c>
      <c r="O76" s="1">
        <v>94.7</v>
      </c>
      <c r="P76" s="19">
        <f t="shared" si="11"/>
        <v>4002868.03</v>
      </c>
      <c r="Q76" s="19">
        <v>2118018.96</v>
      </c>
      <c r="R76" s="19">
        <v>991377.24</v>
      </c>
      <c r="S76" s="19">
        <v>893471.83</v>
      </c>
      <c r="T76" s="1">
        <v>0</v>
      </c>
    </row>
    <row r="77" spans="1:20" ht="30.75" customHeight="1">
      <c r="A77" s="36">
        <v>14</v>
      </c>
      <c r="B77" s="13" t="s">
        <v>127</v>
      </c>
      <c r="C77" s="43" t="s">
        <v>54</v>
      </c>
      <c r="D77" s="44">
        <v>39049</v>
      </c>
      <c r="E77" s="44">
        <v>42369</v>
      </c>
      <c r="F77" s="44">
        <v>42735</v>
      </c>
      <c r="G77" s="43">
        <v>5</v>
      </c>
      <c r="H77" s="43">
        <v>5</v>
      </c>
      <c r="I77" s="19">
        <f t="shared" si="10"/>
        <v>97.8</v>
      </c>
      <c r="J77" s="36">
        <f t="shared" si="12"/>
        <v>2</v>
      </c>
      <c r="K77" s="36">
        <v>0</v>
      </c>
      <c r="L77" s="36">
        <v>2</v>
      </c>
      <c r="M77" s="1">
        <f t="shared" si="9"/>
        <v>97.8</v>
      </c>
      <c r="N77" s="1">
        <v>0</v>
      </c>
      <c r="O77" s="1">
        <v>97.8</v>
      </c>
      <c r="P77" s="19">
        <f t="shared" si="11"/>
        <v>3798643.81</v>
      </c>
      <c r="Q77" s="19">
        <v>2187352.22</v>
      </c>
      <c r="R77" s="19">
        <v>1023829.93</v>
      </c>
      <c r="S77" s="19">
        <v>587461.66</v>
      </c>
      <c r="T77" s="1">
        <v>0</v>
      </c>
    </row>
    <row r="78" spans="1:20" ht="30">
      <c r="A78" s="36">
        <v>15</v>
      </c>
      <c r="B78" s="23" t="s">
        <v>76</v>
      </c>
      <c r="C78" s="43" t="s">
        <v>139</v>
      </c>
      <c r="D78" s="44">
        <v>38986</v>
      </c>
      <c r="E78" s="49" t="s">
        <v>169</v>
      </c>
      <c r="F78" s="49">
        <v>42735</v>
      </c>
      <c r="G78" s="43">
        <v>2</v>
      </c>
      <c r="H78" s="43">
        <v>2</v>
      </c>
      <c r="I78" s="19">
        <f t="shared" si="10"/>
        <v>17.3</v>
      </c>
      <c r="J78" s="36">
        <f>K78+L78</f>
        <v>1</v>
      </c>
      <c r="K78" s="36">
        <v>0</v>
      </c>
      <c r="L78" s="36">
        <v>1</v>
      </c>
      <c r="M78" s="1">
        <v>17.3</v>
      </c>
      <c r="N78" s="1">
        <v>0</v>
      </c>
      <c r="O78" s="1">
        <v>17.3</v>
      </c>
      <c r="P78" s="19">
        <f t="shared" si="11"/>
        <v>1111166.31</v>
      </c>
      <c r="Q78" s="15">
        <v>633498.36</v>
      </c>
      <c r="R78" s="15">
        <v>296520.41</v>
      </c>
      <c r="S78" s="15">
        <v>181147.54</v>
      </c>
      <c r="T78" s="1">
        <v>0</v>
      </c>
    </row>
    <row r="79" spans="1:22" s="66" customFormat="1" ht="30" customHeight="1">
      <c r="A79" s="94" t="s">
        <v>176</v>
      </c>
      <c r="B79" s="95"/>
      <c r="C79" s="9" t="s">
        <v>24</v>
      </c>
      <c r="D79" s="11" t="s">
        <v>24</v>
      </c>
      <c r="E79" s="11" t="s">
        <v>24</v>
      </c>
      <c r="F79" s="11" t="s">
        <v>24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V79" s="67"/>
    </row>
    <row r="80" spans="1:22" ht="36.75" customHeight="1">
      <c r="A80" s="85" t="s">
        <v>175</v>
      </c>
      <c r="B80" s="86"/>
      <c r="C80" s="9" t="s">
        <v>24</v>
      </c>
      <c r="D80" s="11" t="s">
        <v>24</v>
      </c>
      <c r="E80" s="11" t="s">
        <v>24</v>
      </c>
      <c r="F80" s="11" t="s">
        <v>24</v>
      </c>
      <c r="G80" s="55">
        <f aca="true" t="shared" si="13" ref="G80:S80">G81+G82+G83+G84+G85+G86+G87+G88+G89+G90+G91+G92+G93+G94</f>
        <v>67</v>
      </c>
      <c r="H80" s="55">
        <f t="shared" si="13"/>
        <v>67</v>
      </c>
      <c r="I80" s="2">
        <f t="shared" si="13"/>
        <v>1364.9</v>
      </c>
      <c r="J80" s="55">
        <f t="shared" si="13"/>
        <v>35</v>
      </c>
      <c r="K80" s="55">
        <f t="shared" si="13"/>
        <v>3</v>
      </c>
      <c r="L80" s="55">
        <f t="shared" si="13"/>
        <v>32</v>
      </c>
      <c r="M80" s="2">
        <f t="shared" si="13"/>
        <v>1364.9</v>
      </c>
      <c r="N80" s="2">
        <f t="shared" si="13"/>
        <v>127.7</v>
      </c>
      <c r="O80" s="2">
        <f t="shared" si="13"/>
        <v>1237.2</v>
      </c>
      <c r="P80" s="2">
        <f t="shared" si="13"/>
        <v>48258183.91</v>
      </c>
      <c r="Q80" s="2">
        <f t="shared" si="13"/>
        <v>33256723.02</v>
      </c>
      <c r="R80" s="2">
        <f t="shared" si="13"/>
        <v>11273859.73</v>
      </c>
      <c r="S80" s="2">
        <f t="shared" si="13"/>
        <v>3727601.16</v>
      </c>
      <c r="T80" s="1">
        <v>0</v>
      </c>
      <c r="U80" s="24"/>
      <c r="V80" s="24"/>
    </row>
    <row r="81" spans="1:20" s="18" customFormat="1" ht="21" customHeight="1">
      <c r="A81" s="37">
        <v>1</v>
      </c>
      <c r="B81" s="13" t="s">
        <v>95</v>
      </c>
      <c r="C81" s="43" t="s">
        <v>108</v>
      </c>
      <c r="D81" s="44">
        <v>38986</v>
      </c>
      <c r="E81" s="44">
        <v>42735</v>
      </c>
      <c r="F81" s="44">
        <v>43100</v>
      </c>
      <c r="G81" s="36">
        <v>5</v>
      </c>
      <c r="H81" s="36">
        <v>5</v>
      </c>
      <c r="I81" s="15">
        <f>M81</f>
        <v>157.4</v>
      </c>
      <c r="J81" s="36">
        <f aca="true" t="shared" si="14" ref="J81:J93">K81+L81</f>
        <v>3</v>
      </c>
      <c r="K81" s="36">
        <v>2</v>
      </c>
      <c r="L81" s="36">
        <v>1</v>
      </c>
      <c r="M81" s="15">
        <f aca="true" t="shared" si="15" ref="M81:M93">N81+O81</f>
        <v>157.4</v>
      </c>
      <c r="N81" s="15">
        <v>101.5</v>
      </c>
      <c r="O81" s="15">
        <v>55.9</v>
      </c>
      <c r="P81" s="19">
        <f aca="true" t="shared" si="16" ref="P81:P93">Q81+R81+S81</f>
        <v>5555218</v>
      </c>
      <c r="Q81" s="15">
        <v>3859026.73</v>
      </c>
      <c r="R81" s="15">
        <v>1308391.69</v>
      </c>
      <c r="S81" s="15">
        <v>387799.58</v>
      </c>
      <c r="T81" s="15">
        <v>0</v>
      </c>
    </row>
    <row r="82" spans="1:20" s="18" customFormat="1" ht="21" customHeight="1">
      <c r="A82" s="36">
        <v>2</v>
      </c>
      <c r="B82" s="13" t="s">
        <v>70</v>
      </c>
      <c r="C82" s="43" t="s">
        <v>71</v>
      </c>
      <c r="D82" s="44">
        <v>38986</v>
      </c>
      <c r="E82" s="49">
        <v>42978</v>
      </c>
      <c r="F82" s="49">
        <v>43100</v>
      </c>
      <c r="G82" s="36">
        <v>9</v>
      </c>
      <c r="H82" s="36">
        <v>9</v>
      </c>
      <c r="I82" s="15">
        <f aca="true" t="shared" si="17" ref="I82:I94">M82</f>
        <v>163</v>
      </c>
      <c r="J82" s="36">
        <f t="shared" si="14"/>
        <v>4</v>
      </c>
      <c r="K82" s="36">
        <v>0</v>
      </c>
      <c r="L82" s="36">
        <v>4</v>
      </c>
      <c r="M82" s="15">
        <f t="shared" si="15"/>
        <v>163</v>
      </c>
      <c r="N82" s="15">
        <v>0</v>
      </c>
      <c r="O82" s="15">
        <v>163</v>
      </c>
      <c r="P82" s="19">
        <f t="shared" si="16"/>
        <v>5869995.03</v>
      </c>
      <c r="Q82" s="15">
        <v>4040960.98</v>
      </c>
      <c r="R82" s="15">
        <v>1369974.88</v>
      </c>
      <c r="S82" s="15">
        <v>459059.17</v>
      </c>
      <c r="T82" s="15">
        <v>0</v>
      </c>
    </row>
    <row r="83" spans="1:20" s="18" customFormat="1" ht="33.75" customHeight="1">
      <c r="A83" s="37">
        <v>3</v>
      </c>
      <c r="B83" s="13" t="s">
        <v>118</v>
      </c>
      <c r="C83" s="43" t="s">
        <v>120</v>
      </c>
      <c r="D83" s="44">
        <v>39028</v>
      </c>
      <c r="E83" s="49">
        <v>42978</v>
      </c>
      <c r="F83" s="49">
        <v>43100</v>
      </c>
      <c r="G83" s="56">
        <v>5</v>
      </c>
      <c r="H83" s="56">
        <v>5</v>
      </c>
      <c r="I83" s="15">
        <f t="shared" si="17"/>
        <v>137.1</v>
      </c>
      <c r="J83" s="36">
        <f t="shared" si="14"/>
        <v>3</v>
      </c>
      <c r="K83" s="36">
        <v>0</v>
      </c>
      <c r="L83" s="36">
        <v>3</v>
      </c>
      <c r="M83" s="15">
        <f t="shared" si="15"/>
        <v>137.1</v>
      </c>
      <c r="N83" s="15">
        <v>0</v>
      </c>
      <c r="O83" s="15">
        <v>137.1</v>
      </c>
      <c r="P83" s="19">
        <f t="shared" si="16"/>
        <v>4938013.68</v>
      </c>
      <c r="Q83" s="15">
        <v>3399492.12</v>
      </c>
      <c r="R83" s="15">
        <v>1152294.82</v>
      </c>
      <c r="S83" s="15">
        <v>386226.74</v>
      </c>
      <c r="T83" s="15">
        <v>0</v>
      </c>
    </row>
    <row r="84" spans="1:20" s="18" customFormat="1" ht="33.75" customHeight="1">
      <c r="A84" s="36">
        <v>4</v>
      </c>
      <c r="B84" s="13" t="s">
        <v>119</v>
      </c>
      <c r="C84" s="43" t="s">
        <v>121</v>
      </c>
      <c r="D84" s="44">
        <v>39031</v>
      </c>
      <c r="E84" s="44">
        <v>42735</v>
      </c>
      <c r="F84" s="44">
        <v>43100</v>
      </c>
      <c r="G84" s="37">
        <v>6</v>
      </c>
      <c r="H84" s="37">
        <v>6</v>
      </c>
      <c r="I84" s="15">
        <f t="shared" si="17"/>
        <v>123.9</v>
      </c>
      <c r="J84" s="37">
        <v>2</v>
      </c>
      <c r="K84" s="37">
        <v>0</v>
      </c>
      <c r="L84" s="37">
        <v>2</v>
      </c>
      <c r="M84" s="19">
        <f t="shared" si="15"/>
        <v>123.9</v>
      </c>
      <c r="N84" s="19">
        <v>0</v>
      </c>
      <c r="O84" s="19">
        <v>123.9</v>
      </c>
      <c r="P84" s="19">
        <f t="shared" si="16"/>
        <v>4462587.48</v>
      </c>
      <c r="Q84" s="15">
        <v>3072192.98</v>
      </c>
      <c r="R84" s="15">
        <v>1041353.22</v>
      </c>
      <c r="S84" s="15">
        <v>349041.28</v>
      </c>
      <c r="T84" s="15">
        <v>0</v>
      </c>
    </row>
    <row r="85" spans="1:23" s="21" customFormat="1" ht="29.25" customHeight="1">
      <c r="A85" s="37">
        <v>5</v>
      </c>
      <c r="B85" s="16" t="s">
        <v>132</v>
      </c>
      <c r="C85" s="43" t="s">
        <v>140</v>
      </c>
      <c r="D85" s="44">
        <v>39041</v>
      </c>
      <c r="E85" s="44">
        <v>42735</v>
      </c>
      <c r="F85" s="44">
        <v>43100</v>
      </c>
      <c r="G85" s="36">
        <v>2</v>
      </c>
      <c r="H85" s="36">
        <v>2</v>
      </c>
      <c r="I85" s="15">
        <f t="shared" si="17"/>
        <v>30.4</v>
      </c>
      <c r="J85" s="36">
        <v>1</v>
      </c>
      <c r="K85" s="36">
        <v>0</v>
      </c>
      <c r="L85" s="36">
        <v>1</v>
      </c>
      <c r="M85" s="15">
        <v>30.4</v>
      </c>
      <c r="N85" s="15">
        <v>0</v>
      </c>
      <c r="O85" s="15">
        <v>30.4</v>
      </c>
      <c r="P85" s="19">
        <f t="shared" si="16"/>
        <v>750000</v>
      </c>
      <c r="Q85" s="15">
        <v>516324.83</v>
      </c>
      <c r="R85" s="15">
        <v>175013.92</v>
      </c>
      <c r="S85" s="15">
        <v>58661.25</v>
      </c>
      <c r="T85" s="15">
        <v>0</v>
      </c>
      <c r="U85" s="18"/>
      <c r="V85" s="18"/>
      <c r="W85" s="18"/>
    </row>
    <row r="86" spans="1:20" s="18" customFormat="1" ht="27" customHeight="1">
      <c r="A86" s="36">
        <v>6</v>
      </c>
      <c r="B86" s="16" t="s">
        <v>134</v>
      </c>
      <c r="C86" s="48" t="s">
        <v>142</v>
      </c>
      <c r="D86" s="49">
        <v>39041</v>
      </c>
      <c r="E86" s="44">
        <v>42735</v>
      </c>
      <c r="F86" s="44">
        <v>43100</v>
      </c>
      <c r="G86" s="37">
        <v>1</v>
      </c>
      <c r="H86" s="37">
        <v>1</v>
      </c>
      <c r="I86" s="15">
        <f t="shared" si="17"/>
        <v>31.9</v>
      </c>
      <c r="J86" s="37">
        <f t="shared" si="14"/>
        <v>1</v>
      </c>
      <c r="K86" s="37">
        <v>0</v>
      </c>
      <c r="L86" s="37">
        <v>1</v>
      </c>
      <c r="M86" s="19">
        <f t="shared" si="15"/>
        <v>31.9</v>
      </c>
      <c r="N86" s="19">
        <v>0</v>
      </c>
      <c r="O86" s="19">
        <v>31.9</v>
      </c>
      <c r="P86" s="19">
        <f t="shared" si="16"/>
        <v>1148960</v>
      </c>
      <c r="Q86" s="15">
        <v>790984.31</v>
      </c>
      <c r="R86" s="15">
        <v>268112.73</v>
      </c>
      <c r="S86" s="15">
        <v>89862.96</v>
      </c>
      <c r="T86" s="15">
        <v>0</v>
      </c>
    </row>
    <row r="87" spans="1:20" s="18" customFormat="1" ht="30.75" customHeight="1">
      <c r="A87" s="37">
        <v>7</v>
      </c>
      <c r="B87" s="13" t="s">
        <v>135</v>
      </c>
      <c r="C87" s="43" t="s">
        <v>143</v>
      </c>
      <c r="D87" s="44">
        <v>39041</v>
      </c>
      <c r="E87" s="44">
        <v>42735</v>
      </c>
      <c r="F87" s="44">
        <v>43100</v>
      </c>
      <c r="G87" s="36">
        <v>1</v>
      </c>
      <c r="H87" s="36">
        <v>1</v>
      </c>
      <c r="I87" s="15">
        <f t="shared" si="17"/>
        <v>30.9</v>
      </c>
      <c r="J87" s="36">
        <f t="shared" si="14"/>
        <v>1</v>
      </c>
      <c r="K87" s="36">
        <v>0</v>
      </c>
      <c r="L87" s="36">
        <v>1</v>
      </c>
      <c r="M87" s="15">
        <f t="shared" si="15"/>
        <v>30.9</v>
      </c>
      <c r="N87" s="15">
        <v>0</v>
      </c>
      <c r="O87" s="15">
        <v>30.9</v>
      </c>
      <c r="P87" s="19">
        <f>Q87+R87+S87</f>
        <v>1112945.54</v>
      </c>
      <c r="Q87" s="15">
        <v>766188.56</v>
      </c>
      <c r="R87" s="15">
        <v>259707.95</v>
      </c>
      <c r="S87" s="15">
        <v>87049.03</v>
      </c>
      <c r="T87" s="15">
        <v>0</v>
      </c>
    </row>
    <row r="88" spans="1:20" s="18" customFormat="1" ht="31.5" customHeight="1">
      <c r="A88" s="36">
        <v>8</v>
      </c>
      <c r="B88" s="13" t="s">
        <v>137</v>
      </c>
      <c r="C88" s="43" t="s">
        <v>144</v>
      </c>
      <c r="D88" s="44">
        <v>39041</v>
      </c>
      <c r="E88" s="44">
        <v>42735</v>
      </c>
      <c r="F88" s="44">
        <v>43100</v>
      </c>
      <c r="G88" s="36">
        <v>3</v>
      </c>
      <c r="H88" s="36">
        <v>3</v>
      </c>
      <c r="I88" s="15">
        <f t="shared" si="17"/>
        <v>85.3</v>
      </c>
      <c r="J88" s="36">
        <f t="shared" si="14"/>
        <v>2</v>
      </c>
      <c r="K88" s="36">
        <v>0</v>
      </c>
      <c r="L88" s="36">
        <v>2</v>
      </c>
      <c r="M88" s="15">
        <f t="shared" si="15"/>
        <v>85.3</v>
      </c>
      <c r="N88" s="15">
        <v>0</v>
      </c>
      <c r="O88" s="15">
        <v>85.3</v>
      </c>
      <c r="P88" s="19">
        <f t="shared" si="16"/>
        <v>3072302.12</v>
      </c>
      <c r="Q88" s="15">
        <v>2115077.17</v>
      </c>
      <c r="R88" s="15">
        <v>716928.4</v>
      </c>
      <c r="S88" s="15">
        <v>240296.55</v>
      </c>
      <c r="T88" s="15">
        <v>0</v>
      </c>
    </row>
    <row r="89" spans="1:20" s="18" customFormat="1" ht="31.5" customHeight="1">
      <c r="A89" s="37">
        <v>9</v>
      </c>
      <c r="B89" s="13" t="s">
        <v>136</v>
      </c>
      <c r="C89" s="43" t="s">
        <v>145</v>
      </c>
      <c r="D89" s="44">
        <v>39041</v>
      </c>
      <c r="E89" s="44">
        <v>42735</v>
      </c>
      <c r="F89" s="44">
        <v>43100</v>
      </c>
      <c r="G89" s="36">
        <v>4</v>
      </c>
      <c r="H89" s="36">
        <v>4</v>
      </c>
      <c r="I89" s="15">
        <f t="shared" si="17"/>
        <v>36.3</v>
      </c>
      <c r="J89" s="56">
        <f t="shared" si="14"/>
        <v>1</v>
      </c>
      <c r="K89" s="36">
        <v>0</v>
      </c>
      <c r="L89" s="36">
        <v>1</v>
      </c>
      <c r="M89" s="15">
        <f t="shared" si="15"/>
        <v>36.3</v>
      </c>
      <c r="N89" s="15">
        <v>0</v>
      </c>
      <c r="O89" s="15">
        <v>36.3</v>
      </c>
      <c r="P89" s="19">
        <f t="shared" si="16"/>
        <v>1307440</v>
      </c>
      <c r="Q89" s="15">
        <v>900084.98</v>
      </c>
      <c r="R89" s="15">
        <v>305093.59</v>
      </c>
      <c r="S89" s="15">
        <v>102261.43</v>
      </c>
      <c r="T89" s="15">
        <v>0</v>
      </c>
    </row>
    <row r="90" spans="1:20" s="18" customFormat="1" ht="34.5" customHeight="1">
      <c r="A90" s="36">
        <v>10</v>
      </c>
      <c r="B90" s="13" t="s">
        <v>114</v>
      </c>
      <c r="C90" s="43" t="s">
        <v>117</v>
      </c>
      <c r="D90" s="44">
        <v>39037</v>
      </c>
      <c r="E90" s="44">
        <v>42735</v>
      </c>
      <c r="F90" s="44">
        <v>43100</v>
      </c>
      <c r="G90" s="36">
        <v>9</v>
      </c>
      <c r="H90" s="36">
        <v>9</v>
      </c>
      <c r="I90" s="15">
        <f t="shared" si="17"/>
        <v>185.2</v>
      </c>
      <c r="J90" s="36">
        <f t="shared" si="14"/>
        <v>5</v>
      </c>
      <c r="K90" s="36">
        <v>0</v>
      </c>
      <c r="L90" s="36">
        <v>5</v>
      </c>
      <c r="M90" s="15">
        <f t="shared" si="15"/>
        <v>185.2</v>
      </c>
      <c r="N90" s="15">
        <v>0</v>
      </c>
      <c r="O90" s="15">
        <v>185.2</v>
      </c>
      <c r="P90" s="19">
        <f t="shared" si="16"/>
        <v>6670469.74</v>
      </c>
      <c r="Q90" s="15">
        <v>4592172.24</v>
      </c>
      <c r="R90" s="15">
        <v>1556566.71</v>
      </c>
      <c r="S90" s="15">
        <v>521730.79</v>
      </c>
      <c r="T90" s="15">
        <v>0</v>
      </c>
    </row>
    <row r="91" spans="1:20" s="18" customFormat="1" ht="34.5" customHeight="1">
      <c r="A91" s="37">
        <v>11</v>
      </c>
      <c r="B91" s="13" t="s">
        <v>115</v>
      </c>
      <c r="C91" s="43" t="s">
        <v>116</v>
      </c>
      <c r="D91" s="46" t="s">
        <v>165</v>
      </c>
      <c r="E91" s="44">
        <v>42735</v>
      </c>
      <c r="F91" s="44">
        <v>43100</v>
      </c>
      <c r="G91" s="36">
        <v>3</v>
      </c>
      <c r="H91" s="36">
        <v>3</v>
      </c>
      <c r="I91" s="15">
        <f t="shared" si="17"/>
        <v>81.1</v>
      </c>
      <c r="J91" s="36">
        <f t="shared" si="14"/>
        <v>2</v>
      </c>
      <c r="K91" s="36">
        <v>0</v>
      </c>
      <c r="L91" s="36">
        <v>2</v>
      </c>
      <c r="M91" s="15">
        <f t="shared" si="15"/>
        <v>81.1</v>
      </c>
      <c r="N91" s="15">
        <v>0</v>
      </c>
      <c r="O91" s="15">
        <v>81.1</v>
      </c>
      <c r="P91" s="19">
        <f t="shared" si="16"/>
        <v>2800000</v>
      </c>
      <c r="Q91" s="15">
        <v>1927520</v>
      </c>
      <c r="R91" s="15">
        <v>653520</v>
      </c>
      <c r="S91" s="15">
        <v>218960</v>
      </c>
      <c r="T91" s="15">
        <v>0</v>
      </c>
    </row>
    <row r="92" spans="1:20" s="18" customFormat="1" ht="30">
      <c r="A92" s="36">
        <v>12</v>
      </c>
      <c r="B92" s="16" t="s">
        <v>125</v>
      </c>
      <c r="C92" s="48" t="s">
        <v>129</v>
      </c>
      <c r="D92" s="49">
        <v>39049</v>
      </c>
      <c r="E92" s="44">
        <v>42735</v>
      </c>
      <c r="F92" s="44">
        <v>43100</v>
      </c>
      <c r="G92" s="37">
        <v>9</v>
      </c>
      <c r="H92" s="37">
        <v>9</v>
      </c>
      <c r="I92" s="15">
        <f t="shared" si="17"/>
        <v>121.2</v>
      </c>
      <c r="J92" s="37">
        <f t="shared" si="14"/>
        <v>4</v>
      </c>
      <c r="K92" s="37">
        <v>0</v>
      </c>
      <c r="L92" s="37">
        <v>4</v>
      </c>
      <c r="M92" s="19">
        <f>N92+O92</f>
        <v>121.2</v>
      </c>
      <c r="N92" s="19">
        <v>0</v>
      </c>
      <c r="O92" s="19">
        <v>121.2</v>
      </c>
      <c r="P92" s="19">
        <f t="shared" si="16"/>
        <v>4160403.08</v>
      </c>
      <c r="Q92" s="15">
        <v>2864050.95</v>
      </c>
      <c r="R92" s="15">
        <v>970995.26</v>
      </c>
      <c r="S92" s="15">
        <v>325356.87</v>
      </c>
      <c r="T92" s="15">
        <v>0</v>
      </c>
    </row>
    <row r="93" spans="1:20" s="18" customFormat="1" ht="15">
      <c r="A93" s="37">
        <v>13</v>
      </c>
      <c r="B93" s="13" t="s">
        <v>128</v>
      </c>
      <c r="C93" s="43" t="s">
        <v>131</v>
      </c>
      <c r="D93" s="44">
        <v>39049</v>
      </c>
      <c r="E93" s="44">
        <v>42735</v>
      </c>
      <c r="F93" s="44">
        <v>43100</v>
      </c>
      <c r="G93" s="36">
        <v>8</v>
      </c>
      <c r="H93" s="36">
        <v>8</v>
      </c>
      <c r="I93" s="15">
        <f t="shared" si="17"/>
        <v>155</v>
      </c>
      <c r="J93" s="36">
        <f t="shared" si="14"/>
        <v>5</v>
      </c>
      <c r="K93" s="36">
        <v>0</v>
      </c>
      <c r="L93" s="36">
        <v>5</v>
      </c>
      <c r="M93" s="15">
        <f t="shared" si="15"/>
        <v>155</v>
      </c>
      <c r="N93" s="15">
        <v>0</v>
      </c>
      <c r="O93" s="15">
        <v>155</v>
      </c>
      <c r="P93" s="19">
        <f t="shared" si="16"/>
        <v>5466189.24</v>
      </c>
      <c r="Q93" s="19">
        <v>3762998.62</v>
      </c>
      <c r="R93" s="15">
        <v>1275701.12</v>
      </c>
      <c r="S93" s="15">
        <v>427489.5</v>
      </c>
      <c r="T93" s="15">
        <v>0</v>
      </c>
    </row>
    <row r="94" spans="1:20" s="17" customFormat="1" ht="30">
      <c r="A94" s="37">
        <v>14</v>
      </c>
      <c r="B94" s="84" t="s">
        <v>94</v>
      </c>
      <c r="C94" s="48" t="s">
        <v>138</v>
      </c>
      <c r="D94" s="49">
        <v>38986</v>
      </c>
      <c r="E94" s="49">
        <v>42978</v>
      </c>
      <c r="F94" s="49">
        <v>43100</v>
      </c>
      <c r="G94" s="37">
        <v>2</v>
      </c>
      <c r="H94" s="37">
        <v>2</v>
      </c>
      <c r="I94" s="19">
        <f t="shared" si="17"/>
        <v>26.2</v>
      </c>
      <c r="J94" s="37">
        <v>1</v>
      </c>
      <c r="K94" s="37">
        <v>1</v>
      </c>
      <c r="L94" s="37">
        <v>0</v>
      </c>
      <c r="M94" s="19">
        <v>26.2</v>
      </c>
      <c r="N94" s="19">
        <v>26.2</v>
      </c>
      <c r="O94" s="19">
        <v>0</v>
      </c>
      <c r="P94" s="19">
        <f>Q94+R94+S94</f>
        <v>943660</v>
      </c>
      <c r="Q94" s="19">
        <v>649648.55</v>
      </c>
      <c r="R94" s="19">
        <v>220205.44</v>
      </c>
      <c r="S94" s="19">
        <v>73806.01</v>
      </c>
      <c r="T94" s="19">
        <v>0</v>
      </c>
    </row>
    <row r="95" spans="1:22" s="66" customFormat="1" ht="30" customHeight="1">
      <c r="A95" s="94" t="s">
        <v>177</v>
      </c>
      <c r="B95" s="95"/>
      <c r="C95" s="9" t="s">
        <v>24</v>
      </c>
      <c r="D95" s="11" t="s">
        <v>24</v>
      </c>
      <c r="E95" s="11" t="s">
        <v>24</v>
      </c>
      <c r="F95" s="11" t="s">
        <v>24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V95" s="67"/>
    </row>
    <row r="96" spans="1:20" ht="39" customHeight="1">
      <c r="A96" s="85" t="s">
        <v>178</v>
      </c>
      <c r="B96" s="86"/>
      <c r="C96" s="25" t="s">
        <v>24</v>
      </c>
      <c r="D96" s="25" t="s">
        <v>24</v>
      </c>
      <c r="E96" s="25" t="s">
        <v>24</v>
      </c>
      <c r="F96" s="25" t="s">
        <v>24</v>
      </c>
      <c r="G96" s="57">
        <f>G97+G98+G99+G100+G101+G102</f>
        <v>33</v>
      </c>
      <c r="H96" s="57">
        <f aca="true" t="shared" si="18" ref="H96:S96">H97+H98+H99+H100+H101+H102</f>
        <v>33</v>
      </c>
      <c r="I96" s="25">
        <f t="shared" si="18"/>
        <v>520</v>
      </c>
      <c r="J96" s="57">
        <f t="shared" si="18"/>
        <v>13</v>
      </c>
      <c r="K96" s="57">
        <f t="shared" si="18"/>
        <v>8</v>
      </c>
      <c r="L96" s="57">
        <f t="shared" si="18"/>
        <v>5</v>
      </c>
      <c r="M96" s="25">
        <f t="shared" si="18"/>
        <v>520</v>
      </c>
      <c r="N96" s="25">
        <f t="shared" si="18"/>
        <v>309.8</v>
      </c>
      <c r="O96" s="25">
        <f t="shared" si="18"/>
        <v>210.2</v>
      </c>
      <c r="P96" s="25">
        <f t="shared" si="18"/>
        <v>23561775.72</v>
      </c>
      <c r="Q96" s="25">
        <f t="shared" si="18"/>
        <v>11677974.77</v>
      </c>
      <c r="R96" s="25">
        <f t="shared" si="18"/>
        <v>5762089.19</v>
      </c>
      <c r="S96" s="25">
        <f>S97+S98+S99+S100+S101+S102</f>
        <v>6121711.76</v>
      </c>
      <c r="T96" s="1">
        <v>0</v>
      </c>
    </row>
    <row r="97" spans="1:20" ht="30">
      <c r="A97" s="38">
        <v>1</v>
      </c>
      <c r="B97" s="23" t="s">
        <v>76</v>
      </c>
      <c r="C97" s="1" t="s">
        <v>139</v>
      </c>
      <c r="D97" s="44">
        <v>38986</v>
      </c>
      <c r="E97" s="49">
        <v>42978</v>
      </c>
      <c r="F97" s="49">
        <v>43100</v>
      </c>
      <c r="G97" s="36">
        <v>18</v>
      </c>
      <c r="H97" s="36">
        <v>18</v>
      </c>
      <c r="I97" s="1">
        <f aca="true" t="shared" si="19" ref="I97:I102">M97</f>
        <v>177.8</v>
      </c>
      <c r="J97" s="36">
        <f aca="true" t="shared" si="20" ref="J97:J102">K97+L97</f>
        <v>5</v>
      </c>
      <c r="K97" s="36">
        <v>3</v>
      </c>
      <c r="L97" s="36">
        <v>2</v>
      </c>
      <c r="M97" s="1">
        <f aca="true" t="shared" si="21" ref="M97:M102">N97+O97</f>
        <v>177.8</v>
      </c>
      <c r="N97" s="1">
        <v>110</v>
      </c>
      <c r="O97" s="1">
        <f>85.1-17.3</f>
        <v>67.8</v>
      </c>
      <c r="P97" s="15">
        <f aca="true" t="shared" si="22" ref="P97:P102">Q97+R97+S97</f>
        <v>6477155</v>
      </c>
      <c r="Q97" s="15">
        <v>3988723.53</v>
      </c>
      <c r="R97" s="15">
        <v>1959862.69</v>
      </c>
      <c r="S97" s="15">
        <v>528568.78</v>
      </c>
      <c r="T97" s="1">
        <v>0</v>
      </c>
    </row>
    <row r="98" spans="1:20" s="27" customFormat="1" ht="30">
      <c r="A98" s="39">
        <v>2</v>
      </c>
      <c r="B98" s="26" t="s">
        <v>94</v>
      </c>
      <c r="C98" s="15" t="s">
        <v>138</v>
      </c>
      <c r="D98" s="44">
        <v>38986</v>
      </c>
      <c r="E98" s="49">
        <v>42978</v>
      </c>
      <c r="F98" s="49">
        <v>43100</v>
      </c>
      <c r="G98" s="36">
        <v>1</v>
      </c>
      <c r="H98" s="36">
        <v>1</v>
      </c>
      <c r="I98" s="1">
        <f t="shared" si="19"/>
        <v>59.8</v>
      </c>
      <c r="J98" s="36">
        <v>1</v>
      </c>
      <c r="K98" s="36">
        <v>1</v>
      </c>
      <c r="L98" s="36">
        <v>0</v>
      </c>
      <c r="M98" s="15">
        <f t="shared" si="21"/>
        <v>59.8</v>
      </c>
      <c r="N98" s="15">
        <f>86-N94</f>
        <v>59.8</v>
      </c>
      <c r="O98" s="15">
        <v>0</v>
      </c>
      <c r="P98" s="15">
        <f t="shared" si="22"/>
        <v>2178514</v>
      </c>
      <c r="Q98" s="15">
        <v>1343709.01</v>
      </c>
      <c r="R98" s="15">
        <v>664445.19</v>
      </c>
      <c r="S98" s="15">
        <v>170359.8</v>
      </c>
      <c r="T98" s="15">
        <v>0</v>
      </c>
    </row>
    <row r="99" spans="1:20" ht="30">
      <c r="A99" s="36">
        <v>3</v>
      </c>
      <c r="B99" s="28" t="s">
        <v>90</v>
      </c>
      <c r="C99" s="1" t="s">
        <v>104</v>
      </c>
      <c r="D99" s="44">
        <v>38986</v>
      </c>
      <c r="E99" s="49">
        <v>42978</v>
      </c>
      <c r="F99" s="49">
        <v>43100</v>
      </c>
      <c r="G99" s="36">
        <v>6</v>
      </c>
      <c r="H99" s="36">
        <v>6</v>
      </c>
      <c r="I99" s="1">
        <f t="shared" si="19"/>
        <v>87.6</v>
      </c>
      <c r="J99" s="36">
        <f>K99+L99</f>
        <v>3</v>
      </c>
      <c r="K99" s="36">
        <v>3</v>
      </c>
      <c r="L99" s="36">
        <v>0</v>
      </c>
      <c r="M99" s="1">
        <f t="shared" si="21"/>
        <v>87.6</v>
      </c>
      <c r="N99" s="1">
        <v>87.6</v>
      </c>
      <c r="O99" s="1">
        <v>0</v>
      </c>
      <c r="P99" s="15">
        <f t="shared" si="22"/>
        <v>3191268</v>
      </c>
      <c r="Q99" s="15">
        <v>1968376.41</v>
      </c>
      <c r="R99" s="15">
        <v>973334.43</v>
      </c>
      <c r="S99" s="15">
        <v>249557.16</v>
      </c>
      <c r="T99" s="1">
        <v>0</v>
      </c>
    </row>
    <row r="100" spans="1:20" ht="15">
      <c r="A100" s="36">
        <v>4</v>
      </c>
      <c r="B100" s="28" t="s">
        <v>69</v>
      </c>
      <c r="C100" s="1" t="s">
        <v>29</v>
      </c>
      <c r="D100" s="44">
        <v>38986</v>
      </c>
      <c r="E100" s="49">
        <v>42978</v>
      </c>
      <c r="F100" s="49">
        <v>43100</v>
      </c>
      <c r="G100" s="37">
        <v>6</v>
      </c>
      <c r="H100" s="37">
        <v>6</v>
      </c>
      <c r="I100" s="1">
        <f t="shared" si="19"/>
        <v>80.9</v>
      </c>
      <c r="J100" s="36">
        <f t="shared" si="20"/>
        <v>2</v>
      </c>
      <c r="K100" s="36">
        <v>0</v>
      </c>
      <c r="L100" s="36">
        <v>2</v>
      </c>
      <c r="M100" s="1">
        <f t="shared" si="21"/>
        <v>80.9</v>
      </c>
      <c r="N100" s="1">
        <v>0</v>
      </c>
      <c r="O100" s="1">
        <v>80.9</v>
      </c>
      <c r="P100" s="15">
        <f t="shared" si="22"/>
        <v>5867647.88</v>
      </c>
      <c r="Q100" s="15">
        <v>1817827.08</v>
      </c>
      <c r="R100" s="15">
        <v>898889.9</v>
      </c>
      <c r="S100" s="83">
        <f>230470.02+2920460.88</f>
        <v>3150930.9</v>
      </c>
      <c r="T100" s="1">
        <v>0</v>
      </c>
    </row>
    <row r="101" spans="1:20" ht="28.5" customHeight="1">
      <c r="A101" s="36">
        <v>5</v>
      </c>
      <c r="B101" s="13" t="s">
        <v>81</v>
      </c>
      <c r="C101" s="15" t="s">
        <v>84</v>
      </c>
      <c r="D101" s="44">
        <v>39041</v>
      </c>
      <c r="E101" s="49">
        <v>42978</v>
      </c>
      <c r="F101" s="49">
        <v>43100</v>
      </c>
      <c r="G101" s="36">
        <v>1</v>
      </c>
      <c r="H101" s="36">
        <v>1</v>
      </c>
      <c r="I101" s="1">
        <f t="shared" si="19"/>
        <v>52.4</v>
      </c>
      <c r="J101" s="36">
        <f t="shared" si="20"/>
        <v>1</v>
      </c>
      <c r="K101" s="36">
        <v>1</v>
      </c>
      <c r="L101" s="36">
        <v>0</v>
      </c>
      <c r="M101" s="15">
        <f t="shared" si="21"/>
        <v>52.4</v>
      </c>
      <c r="N101" s="15">
        <v>52.4</v>
      </c>
      <c r="O101" s="15">
        <v>0</v>
      </c>
      <c r="P101" s="15">
        <f t="shared" si="22"/>
        <v>3606745.84</v>
      </c>
      <c r="Q101" s="15">
        <v>1177430.64</v>
      </c>
      <c r="R101" s="15">
        <v>582222.88</v>
      </c>
      <c r="S101" s="83">
        <f>149278.48+1697813.84</f>
        <v>1847092.32</v>
      </c>
      <c r="T101" s="1">
        <v>0</v>
      </c>
    </row>
    <row r="102" spans="1:20" s="27" customFormat="1" ht="30">
      <c r="A102" s="36">
        <v>6</v>
      </c>
      <c r="B102" s="26" t="s">
        <v>122</v>
      </c>
      <c r="C102" s="19" t="s">
        <v>123</v>
      </c>
      <c r="D102" s="49">
        <v>39050</v>
      </c>
      <c r="E102" s="49">
        <v>42978</v>
      </c>
      <c r="F102" s="49">
        <v>43100</v>
      </c>
      <c r="G102" s="37">
        <v>1</v>
      </c>
      <c r="H102" s="37">
        <v>1</v>
      </c>
      <c r="I102" s="1">
        <f t="shared" si="19"/>
        <v>61.5</v>
      </c>
      <c r="J102" s="37">
        <f t="shared" si="20"/>
        <v>1</v>
      </c>
      <c r="K102" s="37">
        <v>0</v>
      </c>
      <c r="L102" s="37">
        <v>1</v>
      </c>
      <c r="M102" s="19">
        <f t="shared" si="21"/>
        <v>61.5</v>
      </c>
      <c r="N102" s="19">
        <v>0</v>
      </c>
      <c r="O102" s="19">
        <v>61.5</v>
      </c>
      <c r="P102" s="15">
        <f t="shared" si="22"/>
        <v>2240445</v>
      </c>
      <c r="Q102" s="15">
        <v>1381908.1</v>
      </c>
      <c r="R102" s="15">
        <v>683334.1</v>
      </c>
      <c r="S102" s="15">
        <v>175202.8</v>
      </c>
      <c r="T102" s="15">
        <v>0</v>
      </c>
    </row>
    <row r="103" spans="1:22" s="66" customFormat="1" ht="30" customHeight="1">
      <c r="A103" s="112" t="s">
        <v>179</v>
      </c>
      <c r="B103" s="113"/>
      <c r="C103" s="69" t="s">
        <v>24</v>
      </c>
      <c r="D103" s="70" t="s">
        <v>24</v>
      </c>
      <c r="E103" s="70" t="s">
        <v>24</v>
      </c>
      <c r="F103" s="70" t="s">
        <v>24</v>
      </c>
      <c r="G103" s="77">
        <f aca="true" t="shared" si="23" ref="G103:T103">G104+G105+G106</f>
        <v>9</v>
      </c>
      <c r="H103" s="77">
        <f t="shared" si="23"/>
        <v>9</v>
      </c>
      <c r="I103" s="71">
        <f t="shared" si="23"/>
        <v>192.4</v>
      </c>
      <c r="J103" s="77">
        <f t="shared" si="23"/>
        <v>4</v>
      </c>
      <c r="K103" s="77">
        <f t="shared" si="23"/>
        <v>0</v>
      </c>
      <c r="L103" s="77">
        <f t="shared" si="23"/>
        <v>4</v>
      </c>
      <c r="M103" s="71">
        <f t="shared" si="23"/>
        <v>192.4</v>
      </c>
      <c r="N103" s="71">
        <f t="shared" si="23"/>
        <v>0</v>
      </c>
      <c r="O103" s="71">
        <f t="shared" si="23"/>
        <v>192.4</v>
      </c>
      <c r="P103" s="71">
        <f t="shared" si="23"/>
        <v>0</v>
      </c>
      <c r="Q103" s="71">
        <f t="shared" si="23"/>
        <v>0</v>
      </c>
      <c r="R103" s="71">
        <f t="shared" si="23"/>
        <v>0</v>
      </c>
      <c r="S103" s="71">
        <f t="shared" si="23"/>
        <v>0</v>
      </c>
      <c r="T103" s="71">
        <f t="shared" si="23"/>
        <v>0</v>
      </c>
      <c r="V103" s="67"/>
    </row>
    <row r="104" spans="1:22" s="81" customFormat="1" ht="30" customHeight="1">
      <c r="A104" s="32">
        <v>1</v>
      </c>
      <c r="B104" s="72" t="s">
        <v>180</v>
      </c>
      <c r="C104" s="15" t="s">
        <v>138</v>
      </c>
      <c r="D104" s="44">
        <v>38986</v>
      </c>
      <c r="E104" s="49">
        <v>42978</v>
      </c>
      <c r="F104" s="49">
        <v>43100</v>
      </c>
      <c r="G104" s="37">
        <v>2</v>
      </c>
      <c r="H104" s="37">
        <v>2</v>
      </c>
      <c r="I104" s="78">
        <v>53.9</v>
      </c>
      <c r="J104" s="37">
        <v>1</v>
      </c>
      <c r="K104" s="37">
        <v>0</v>
      </c>
      <c r="L104" s="37">
        <v>1</v>
      </c>
      <c r="M104" s="78">
        <v>53.9</v>
      </c>
      <c r="N104" s="19">
        <v>0</v>
      </c>
      <c r="O104" s="78">
        <v>53.9</v>
      </c>
      <c r="P104" s="19">
        <v>0</v>
      </c>
      <c r="Q104" s="19">
        <v>0</v>
      </c>
      <c r="R104" s="19">
        <v>0</v>
      </c>
      <c r="S104" s="19">
        <v>0</v>
      </c>
      <c r="T104" s="1">
        <v>0</v>
      </c>
      <c r="V104" s="82"/>
    </row>
    <row r="105" spans="1:22" s="66" customFormat="1" ht="30" customHeight="1">
      <c r="A105" s="32">
        <v>2</v>
      </c>
      <c r="B105" s="72" t="s">
        <v>181</v>
      </c>
      <c r="C105" s="19" t="s">
        <v>123</v>
      </c>
      <c r="D105" s="49">
        <v>39050</v>
      </c>
      <c r="E105" s="49">
        <v>42978</v>
      </c>
      <c r="F105" s="49">
        <v>43100</v>
      </c>
      <c r="G105" s="76">
        <v>2</v>
      </c>
      <c r="H105" s="76">
        <v>2</v>
      </c>
      <c r="I105" s="78">
        <v>61.2</v>
      </c>
      <c r="J105" s="76">
        <v>1</v>
      </c>
      <c r="K105" s="76">
        <v>0</v>
      </c>
      <c r="L105" s="76">
        <v>1</v>
      </c>
      <c r="M105" s="78">
        <v>61.2</v>
      </c>
      <c r="N105" s="79">
        <v>0</v>
      </c>
      <c r="O105" s="78">
        <v>61.2</v>
      </c>
      <c r="P105" s="79">
        <v>0</v>
      </c>
      <c r="Q105" s="79">
        <v>0</v>
      </c>
      <c r="R105" s="79">
        <v>0</v>
      </c>
      <c r="S105" s="79">
        <v>0</v>
      </c>
      <c r="T105" s="15">
        <v>0</v>
      </c>
      <c r="V105" s="67"/>
    </row>
    <row r="106" spans="1:22" s="66" customFormat="1" ht="30" customHeight="1">
      <c r="A106" s="32">
        <v>3</v>
      </c>
      <c r="B106" s="72" t="s">
        <v>182</v>
      </c>
      <c r="C106" s="48" t="s">
        <v>183</v>
      </c>
      <c r="D106" s="49">
        <v>39050</v>
      </c>
      <c r="E106" s="49">
        <v>42978</v>
      </c>
      <c r="F106" s="49">
        <v>43100</v>
      </c>
      <c r="G106" s="48">
        <v>5</v>
      </c>
      <c r="H106" s="48">
        <v>5</v>
      </c>
      <c r="I106" s="78">
        <v>77.3</v>
      </c>
      <c r="J106" s="48">
        <f>K106+L106</f>
        <v>2</v>
      </c>
      <c r="K106" s="48">
        <v>0</v>
      </c>
      <c r="L106" s="48">
        <v>2</v>
      </c>
      <c r="M106" s="78">
        <v>77.3</v>
      </c>
      <c r="N106" s="73">
        <v>0</v>
      </c>
      <c r="O106" s="80">
        <v>77.3</v>
      </c>
      <c r="P106" s="74">
        <v>0</v>
      </c>
      <c r="Q106" s="74">
        <v>0</v>
      </c>
      <c r="R106" s="74">
        <v>0</v>
      </c>
      <c r="S106" s="74">
        <v>0</v>
      </c>
      <c r="T106" s="75">
        <v>0</v>
      </c>
      <c r="V106" s="67"/>
    </row>
    <row r="107" spans="1:20" s="18" customFormat="1" ht="35.25" customHeight="1">
      <c r="A107" s="85" t="s">
        <v>184</v>
      </c>
      <c r="B107" s="86"/>
      <c r="C107" s="29" t="s">
        <v>24</v>
      </c>
      <c r="D107" s="29" t="s">
        <v>24</v>
      </c>
      <c r="E107" s="29" t="s">
        <v>24</v>
      </c>
      <c r="F107" s="29" t="s">
        <v>24</v>
      </c>
      <c r="G107" s="58">
        <f>G109+G110+G111</f>
        <v>0</v>
      </c>
      <c r="H107" s="58">
        <f>H109+H110+H111</f>
        <v>0</v>
      </c>
      <c r="I107" s="29">
        <v>0</v>
      </c>
      <c r="J107" s="58">
        <f aca="true" t="shared" si="24" ref="J107:T108">J109+J110+J111</f>
        <v>0</v>
      </c>
      <c r="K107" s="58">
        <f t="shared" si="24"/>
        <v>0</v>
      </c>
      <c r="L107" s="58">
        <f t="shared" si="24"/>
        <v>0</v>
      </c>
      <c r="M107" s="29">
        <f t="shared" si="24"/>
        <v>0</v>
      </c>
      <c r="N107" s="29">
        <f t="shared" si="24"/>
        <v>0</v>
      </c>
      <c r="O107" s="29">
        <f t="shared" si="24"/>
        <v>0</v>
      </c>
      <c r="P107" s="29">
        <f t="shared" si="24"/>
        <v>0</v>
      </c>
      <c r="Q107" s="29">
        <f t="shared" si="24"/>
        <v>0</v>
      </c>
      <c r="R107" s="29">
        <f t="shared" si="24"/>
        <v>0</v>
      </c>
      <c r="S107" s="29">
        <f t="shared" si="24"/>
        <v>0</v>
      </c>
      <c r="T107" s="29">
        <f t="shared" si="24"/>
        <v>0</v>
      </c>
    </row>
    <row r="108" spans="1:20" s="18" customFormat="1" ht="35.25" customHeight="1">
      <c r="A108" s="85" t="s">
        <v>185</v>
      </c>
      <c r="B108" s="86"/>
      <c r="C108" s="29" t="s">
        <v>24</v>
      </c>
      <c r="D108" s="29" t="s">
        <v>24</v>
      </c>
      <c r="E108" s="29" t="s">
        <v>24</v>
      </c>
      <c r="F108" s="29" t="s">
        <v>24</v>
      </c>
      <c r="G108" s="58">
        <f>G110+G111+G112</f>
        <v>0</v>
      </c>
      <c r="H108" s="58">
        <f>H110+H111+H112</f>
        <v>0</v>
      </c>
      <c r="I108" s="29">
        <v>0</v>
      </c>
      <c r="J108" s="58">
        <f t="shared" si="24"/>
        <v>0</v>
      </c>
      <c r="K108" s="58">
        <f t="shared" si="24"/>
        <v>0</v>
      </c>
      <c r="L108" s="58">
        <f t="shared" si="24"/>
        <v>0</v>
      </c>
      <c r="M108" s="29">
        <f t="shared" si="24"/>
        <v>0</v>
      </c>
      <c r="N108" s="29">
        <f t="shared" si="24"/>
        <v>0</v>
      </c>
      <c r="O108" s="29">
        <f t="shared" si="24"/>
        <v>0</v>
      </c>
      <c r="P108" s="29">
        <f t="shared" si="24"/>
        <v>0</v>
      </c>
      <c r="Q108" s="29">
        <f t="shared" si="24"/>
        <v>0</v>
      </c>
      <c r="R108" s="29">
        <f t="shared" si="24"/>
        <v>0</v>
      </c>
      <c r="S108" s="29">
        <f t="shared" si="24"/>
        <v>0</v>
      </c>
      <c r="T108" s="29">
        <f t="shared" si="24"/>
        <v>0</v>
      </c>
    </row>
    <row r="109" spans="1:20" ht="15">
      <c r="A109" s="36"/>
      <c r="B109" s="28"/>
      <c r="C109" s="1"/>
      <c r="D109" s="1"/>
      <c r="E109" s="1"/>
      <c r="F109" s="1"/>
      <c r="G109" s="36"/>
      <c r="H109" s="36"/>
      <c r="I109" s="1"/>
      <c r="J109" s="36"/>
      <c r="K109" s="36"/>
      <c r="L109" s="36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40"/>
      <c r="B110" s="31"/>
      <c r="C110" s="30"/>
      <c r="D110" s="30"/>
      <c r="E110" s="30"/>
      <c r="F110" s="30"/>
      <c r="G110" s="40"/>
      <c r="H110" s="40"/>
      <c r="I110" s="30"/>
      <c r="J110" s="40"/>
      <c r="K110" s="40"/>
      <c r="L110" s="40"/>
      <c r="M110" s="30"/>
      <c r="N110" s="30"/>
      <c r="O110" s="30"/>
      <c r="P110" s="1"/>
      <c r="Q110" s="1"/>
      <c r="R110" s="1"/>
      <c r="S110" s="1"/>
      <c r="T110" s="1"/>
    </row>
    <row r="111" spans="1:20" ht="15">
      <c r="A111" s="36"/>
      <c r="B111" s="28"/>
      <c r="C111" s="1"/>
      <c r="D111" s="1"/>
      <c r="E111" s="1"/>
      <c r="F111" s="1"/>
      <c r="G111" s="36"/>
      <c r="H111" s="36"/>
      <c r="I111" s="1"/>
      <c r="J111" s="36"/>
      <c r="K111" s="36"/>
      <c r="L111" s="36"/>
      <c r="M111" s="1"/>
      <c r="N111" s="1"/>
      <c r="O111" s="1"/>
      <c r="P111" s="1"/>
      <c r="Q111" s="1"/>
      <c r="R111" s="1"/>
      <c r="S111" s="1"/>
      <c r="T111" s="1"/>
    </row>
  </sheetData>
  <sheetProtection/>
  <mergeCells count="49">
    <mergeCell ref="A96:B96"/>
    <mergeCell ref="A62:B62"/>
    <mergeCell ref="A79:B79"/>
    <mergeCell ref="A95:B95"/>
    <mergeCell ref="A19:B19"/>
    <mergeCell ref="G20:T20"/>
    <mergeCell ref="A20:B20"/>
    <mergeCell ref="A7:T7"/>
    <mergeCell ref="A6:T6"/>
    <mergeCell ref="A2:T2"/>
    <mergeCell ref="A3:T3"/>
    <mergeCell ref="A4:T4"/>
    <mergeCell ref="A5:T5"/>
    <mergeCell ref="J12:J14"/>
    <mergeCell ref="K12:L12"/>
    <mergeCell ref="A107:B107"/>
    <mergeCell ref="C14:C15"/>
    <mergeCell ref="D14:D15"/>
    <mergeCell ref="A17:B17"/>
    <mergeCell ref="A21:B21"/>
    <mergeCell ref="A63:B63"/>
    <mergeCell ref="A80:B80"/>
    <mergeCell ref="A103:B103"/>
    <mergeCell ref="N12:O12"/>
    <mergeCell ref="K13:K14"/>
    <mergeCell ref="L13:L14"/>
    <mergeCell ref="N13:N14"/>
    <mergeCell ref="O13:O14"/>
    <mergeCell ref="M11:O11"/>
    <mergeCell ref="A9:S10"/>
    <mergeCell ref="A11:A15"/>
    <mergeCell ref="B11:B15"/>
    <mergeCell ref="C11:D12"/>
    <mergeCell ref="E11:E15"/>
    <mergeCell ref="F11:F15"/>
    <mergeCell ref="G11:G14"/>
    <mergeCell ref="H11:H14"/>
    <mergeCell ref="I11:I14"/>
    <mergeCell ref="J11:L11"/>
    <mergeCell ref="A108:B108"/>
    <mergeCell ref="P11:T11"/>
    <mergeCell ref="Q12:T12"/>
    <mergeCell ref="Q13:Q14"/>
    <mergeCell ref="R13:R14"/>
    <mergeCell ref="T13:T14"/>
    <mergeCell ref="P12:P14"/>
    <mergeCell ref="S13:S14"/>
    <mergeCell ref="A18:B18"/>
    <mergeCell ref="M12:M14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2017-08-04T11:15:51Z</cp:lastPrinted>
  <dcterms:created xsi:type="dcterms:W3CDTF">1996-10-08T23:32:33Z</dcterms:created>
  <dcterms:modified xsi:type="dcterms:W3CDTF">2017-08-04T12:07:13Z</dcterms:modified>
  <cp:category/>
  <cp:version/>
  <cp:contentType/>
  <cp:contentStatus/>
</cp:coreProperties>
</file>