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ето" sheetId="1" r:id="rId1"/>
    <sheet name="весна, осень" sheetId="2" r:id="rId2"/>
    <sheet name="твое призвание" sheetId="15" r:id="rId3"/>
    <sheet name="лагерь труда и отдыха" sheetId="16" r:id="rId4"/>
    <sheet name="Лист4" sheetId="14" r:id="rId5"/>
  </sheets>
  <calcPr calcId="144525"/>
</workbook>
</file>

<file path=xl/calcChain.xml><?xml version="1.0" encoding="utf-8"?>
<calcChain xmlns="http://schemas.openxmlformats.org/spreadsheetml/2006/main">
  <c r="G74" i="1" l="1"/>
  <c r="F74" i="1"/>
  <c r="Q73" i="1"/>
  <c r="L73" i="1"/>
  <c r="N72" i="1"/>
  <c r="M72" i="1"/>
  <c r="I72" i="1"/>
  <c r="H72" i="1"/>
  <c r="N71" i="1"/>
  <c r="M71" i="1"/>
  <c r="I71" i="1"/>
  <c r="S71" i="1" s="1"/>
  <c r="H71" i="1"/>
  <c r="M70" i="1"/>
  <c r="I70" i="1"/>
  <c r="D70" i="1"/>
  <c r="C70" i="1"/>
  <c r="M69" i="1"/>
  <c r="H69" i="1"/>
  <c r="U68" i="1"/>
  <c r="Q68" i="1"/>
  <c r="L68" i="1"/>
  <c r="N67" i="1"/>
  <c r="M67" i="1"/>
  <c r="I67" i="1"/>
  <c r="H67" i="1"/>
  <c r="N66" i="1"/>
  <c r="M66" i="1"/>
  <c r="I66" i="1"/>
  <c r="H66" i="1"/>
  <c r="R66" i="1" s="1"/>
  <c r="N65" i="1"/>
  <c r="M65" i="1"/>
  <c r="I65" i="1"/>
  <c r="S65" i="1" s="1"/>
  <c r="H65" i="1"/>
  <c r="O64" i="1"/>
  <c r="N64" i="1"/>
  <c r="M64" i="1"/>
  <c r="J64" i="1"/>
  <c r="T64" i="1" s="1"/>
  <c r="T63" i="1" s="1"/>
  <c r="I64" i="1"/>
  <c r="S64" i="1" s="1"/>
  <c r="S63" i="1" s="1"/>
  <c r="H64" i="1"/>
  <c r="R64" i="1" s="1"/>
  <c r="O63" i="1"/>
  <c r="M63" i="1"/>
  <c r="M74" i="1" s="1"/>
  <c r="H63" i="1"/>
  <c r="E63" i="1"/>
  <c r="E74" i="1" s="1"/>
  <c r="D63" i="1"/>
  <c r="D74" i="1" s="1"/>
  <c r="C63" i="1"/>
  <c r="C74" i="1" s="1"/>
  <c r="Q62" i="1"/>
  <c r="Q74" i="1" s="1"/>
  <c r="P62" i="1"/>
  <c r="P74" i="1" s="1"/>
  <c r="O62" i="1"/>
  <c r="O74" i="1" s="1"/>
  <c r="L62" i="1"/>
  <c r="V62" i="1" s="1"/>
  <c r="K62" i="1"/>
  <c r="K74" i="1" s="1"/>
  <c r="J62" i="1"/>
  <c r="T62" i="1" s="1"/>
  <c r="T74" i="1" s="1"/>
  <c r="G23" i="1"/>
  <c r="F23" i="1"/>
  <c r="Q22" i="1"/>
  <c r="V22" i="1" s="1"/>
  <c r="L22" i="1"/>
  <c r="N21" i="1"/>
  <c r="M21" i="1"/>
  <c r="I21" i="1"/>
  <c r="H21" i="1"/>
  <c r="N20" i="1"/>
  <c r="N19" i="1" s="1"/>
  <c r="M20" i="1"/>
  <c r="I20" i="1"/>
  <c r="I19" i="1" s="1"/>
  <c r="H20" i="1"/>
  <c r="R20" i="1" s="1"/>
  <c r="D19" i="1"/>
  <c r="C19" i="1"/>
  <c r="M18" i="1"/>
  <c r="H18" i="1"/>
  <c r="U17" i="1"/>
  <c r="Q17" i="1"/>
  <c r="P17" i="1"/>
  <c r="L17" i="1"/>
  <c r="N16" i="1"/>
  <c r="M16" i="1"/>
  <c r="I16" i="1"/>
  <c r="S16" i="1" s="1"/>
  <c r="H16" i="1"/>
  <c r="N15" i="1"/>
  <c r="M15" i="1"/>
  <c r="I15" i="1"/>
  <c r="H15" i="1"/>
  <c r="N14" i="1"/>
  <c r="N12" i="1" s="1"/>
  <c r="M14" i="1"/>
  <c r="I14" i="1"/>
  <c r="H14" i="1"/>
  <c r="R14" i="1" s="1"/>
  <c r="O13" i="1"/>
  <c r="N13" i="1"/>
  <c r="M13" i="1"/>
  <c r="M12" i="1" s="1"/>
  <c r="J13" i="1"/>
  <c r="T13" i="1" s="1"/>
  <c r="T12" i="1" s="1"/>
  <c r="I13" i="1"/>
  <c r="S13" i="1" s="1"/>
  <c r="H13" i="1"/>
  <c r="R13" i="1" s="1"/>
  <c r="O12" i="1"/>
  <c r="J12" i="1"/>
  <c r="E12" i="1"/>
  <c r="E23" i="1" s="1"/>
  <c r="D12" i="1"/>
  <c r="D23" i="1" s="1"/>
  <c r="C12" i="1"/>
  <c r="C23" i="1" s="1"/>
  <c r="Q11" i="1"/>
  <c r="Q23" i="1" s="1"/>
  <c r="P11" i="1"/>
  <c r="P23" i="1" s="1"/>
  <c r="O11" i="1"/>
  <c r="O23" i="1" s="1"/>
  <c r="L11" i="1"/>
  <c r="V11" i="1" s="1"/>
  <c r="K11" i="1"/>
  <c r="U11" i="1" s="1"/>
  <c r="J11" i="1"/>
  <c r="R12" i="1" l="1"/>
  <c r="U23" i="1"/>
  <c r="S21" i="1"/>
  <c r="S19" i="1" s="1"/>
  <c r="I63" i="1"/>
  <c r="I74" i="1" s="1"/>
  <c r="R69" i="1"/>
  <c r="R71" i="1"/>
  <c r="N70" i="1"/>
  <c r="S20" i="1"/>
  <c r="S66" i="1"/>
  <c r="R67" i="1"/>
  <c r="H12" i="1"/>
  <c r="H23" i="1" s="1"/>
  <c r="S14" i="1"/>
  <c r="S12" i="1" s="1"/>
  <c r="R15" i="1"/>
  <c r="K23" i="1"/>
  <c r="R72" i="1"/>
  <c r="J23" i="1"/>
  <c r="I12" i="1"/>
  <c r="I23" i="1" s="1"/>
  <c r="S15" i="1"/>
  <c r="R16" i="1"/>
  <c r="R18" i="1"/>
  <c r="H19" i="1"/>
  <c r="M19" i="1"/>
  <c r="M23" i="1" s="1"/>
  <c r="R21" i="1"/>
  <c r="J63" i="1"/>
  <c r="R65" i="1"/>
  <c r="R63" i="1" s="1"/>
  <c r="N63" i="1"/>
  <c r="N74" i="1" s="1"/>
  <c r="S67" i="1"/>
  <c r="L74" i="1"/>
  <c r="V68" i="1"/>
  <c r="H70" i="1"/>
  <c r="S72" i="1"/>
  <c r="S70" i="1" s="1"/>
  <c r="S74" i="1" s="1"/>
  <c r="V73" i="1"/>
  <c r="N23" i="1"/>
  <c r="L23" i="1"/>
  <c r="H74" i="1"/>
  <c r="R19" i="1"/>
  <c r="T11" i="1"/>
  <c r="T23" i="1" s="1"/>
  <c r="V17" i="1"/>
  <c r="V23" i="1" s="1"/>
  <c r="U62" i="1"/>
  <c r="U74" i="1" s="1"/>
  <c r="J74" i="1"/>
  <c r="J42" i="2"/>
  <c r="J39" i="2"/>
  <c r="J38" i="2"/>
  <c r="J37" i="2"/>
  <c r="G36" i="2"/>
  <c r="G35" i="2"/>
  <c r="J34" i="2"/>
  <c r="J33" i="2"/>
  <c r="J20" i="2"/>
  <c r="J17" i="2"/>
  <c r="J16" i="2"/>
  <c r="J15" i="2"/>
  <c r="G13" i="2"/>
  <c r="J12" i="2"/>
  <c r="J11" i="2"/>
  <c r="V74" i="1" l="1"/>
  <c r="R74" i="1"/>
  <c r="R23" i="1"/>
  <c r="R70" i="1"/>
  <c r="S23" i="1"/>
  <c r="E11" i="16"/>
  <c r="D11" i="16"/>
  <c r="E11" i="15"/>
  <c r="D11" i="15"/>
  <c r="F21" i="2" l="1"/>
  <c r="E12" i="16" l="1"/>
  <c r="D12" i="16"/>
  <c r="C12" i="16"/>
  <c r="F11" i="16"/>
  <c r="F12" i="16" s="1"/>
  <c r="I43" i="2" l="1"/>
  <c r="H43" i="2"/>
  <c r="F43" i="2"/>
  <c r="E43" i="2"/>
  <c r="D43" i="2"/>
  <c r="C43" i="2"/>
  <c r="J43" i="2" l="1"/>
  <c r="G43" i="2"/>
  <c r="F11" i="15" l="1"/>
  <c r="D12" i="15" l="1"/>
  <c r="D21" i="2" l="1"/>
  <c r="F12" i="15" l="1"/>
  <c r="E12" i="15"/>
  <c r="C12" i="15"/>
  <c r="I21" i="2"/>
  <c r="H21" i="2" l="1"/>
  <c r="G21" i="2"/>
  <c r="J21" i="2" l="1"/>
  <c r="E21" i="2" l="1"/>
  <c r="C21" i="2" l="1"/>
</calcChain>
</file>

<file path=xl/sharedStrings.xml><?xml version="1.0" encoding="utf-8"?>
<sst xmlns="http://schemas.openxmlformats.org/spreadsheetml/2006/main" count="250" uniqueCount="99">
  <si>
    <t>Наименование образовательной организации</t>
  </si>
  <si>
    <t>Численность детей в смену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</si>
  <si>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</si>
  <si>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</si>
  <si>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</si>
  <si>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</si>
  <si>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</si>
  <si>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"СОШ" пгт. Синдор</t>
  </si>
  <si>
    <t>МАОУ "СОШ" с. Серёгово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</si>
  <si>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</si>
  <si>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</si>
  <si>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</si>
  <si>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</si>
  <si>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к Постановлению администрации</t>
  </si>
  <si>
    <t>Примечание 1:</t>
  </si>
  <si>
    <t>Примечание 2: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</si>
  <si>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</si>
  <si>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</si>
  <si>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</si>
  <si>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</si>
  <si>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</si>
  <si>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</si>
  <si>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МБОУ "СОШ им. А. Ларионова" г. Емвы</t>
  </si>
  <si>
    <t>Итого на питание</t>
  </si>
  <si>
    <t>итого</t>
  </si>
  <si>
    <t>муниципального округа "Княжпогостский"</t>
  </si>
  <si>
    <t>2 смена (июнь)</t>
  </si>
  <si>
    <t>5 смена (август)</t>
  </si>
  <si>
    <t>- учебный корпус с. Серёгово</t>
  </si>
  <si>
    <t>- учебный корус п. Ляли</t>
  </si>
  <si>
    <t>Приложение № 3</t>
  </si>
  <si>
    <t>МАУДО "ДДТ" Княжпогостского района (питание в период осенних каникул организовано на базе МБОУ "СОШ им. А. Ларионова" г. Емвы)</t>
  </si>
  <si>
    <t>Приложение № 4</t>
  </si>
  <si>
    <t xml:space="preserve">МБОУ "СОШ им. А. Ларионова" г. Емвы </t>
  </si>
  <si>
    <t>1. Профильный отряд в лагере с дневным пребыванием организован на базе МБОУ "СОШ им. А. Ларионова" г. Емвы.</t>
  </si>
  <si>
    <t xml:space="preserve"> Работа отряда будет организована в период проведения второй смены с 18 июня по 01 июля 2025 года. </t>
  </si>
  <si>
    <t>Приложение № 5</t>
  </si>
  <si>
    <t>Организация работы лагеря труда и отдыха</t>
  </si>
  <si>
    <t>1. Работа лагеря труда и отдыха организована на базе МБОУ "СОШ №1" г. Емвы в период с 04.08.2025 по 17.08.2025</t>
  </si>
  <si>
    <t>Торжественное открытие лагеря с дневным пребыванием детей состоится 04 июля 2025 года в 10.00 ч.  Закрытие смены 15 августа 2025 года в 14.00 ч. Выходные дни - 9, 10, 16, 17 июля 2025 года (10 рабочих дней).</t>
  </si>
  <si>
    <t>2.  Оплата страхового взноса осуществляется родителями.</t>
  </si>
  <si>
    <t>средства местного бюджета,            174,16 руб. * 5 раб. дней</t>
  </si>
  <si>
    <t>средства республиканского бюджета,            174,16 руб. * 5 раб. дней</t>
  </si>
  <si>
    <t>2 смена (июнь),            174,16 руб. * 10 раб. дней</t>
  </si>
  <si>
    <t>2 смена (июль),            174,16 руб. * 10 раб. дней</t>
  </si>
  <si>
    <t>5 смена (август),           174,16 руб. * 10 раб. дней</t>
  </si>
  <si>
    <t>5 смена (август),            174,16 руб. * 10 раб. дней</t>
  </si>
  <si>
    <t>МАОУ "НШ-ДС" г. Емвы</t>
  </si>
  <si>
    <t>План организации 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</si>
  <si>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План организации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</si>
  <si>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Организация работы профильного отряда в лагере с дневным прибыванием детей "Твое призвание" для детей, состоящих на профилактических учетах</t>
  </si>
  <si>
    <t>Приложение № 2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</si>
  <si>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</si>
  <si>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t>1 смена (июнь)</t>
  </si>
  <si>
    <t>3 смена (июль)</t>
  </si>
  <si>
    <t>4 смена (июль)</t>
  </si>
  <si>
    <t>1 смена (июнь),             174,16 руб. * 8 раб. дней</t>
  </si>
  <si>
    <t>2 смена (июнь),             174,16 руб. * 10 раб. дней</t>
  </si>
  <si>
    <t>3 смена (июль),             174,16 руб. * 10 раб. дней</t>
  </si>
  <si>
    <t>4 смена (июль),             174,16 руб. * 10 раб. дней</t>
  </si>
  <si>
    <t>5 смена (август),             174,16 руб. * 10 раб. дней</t>
  </si>
  <si>
    <t>1 смена</t>
  </si>
  <si>
    <t>2 смена</t>
  </si>
  <si>
    <t>3 смена</t>
  </si>
  <si>
    <t>4 смена</t>
  </si>
  <si>
    <t>5 смена</t>
  </si>
  <si>
    <t>- учебный корпус г. Емвы</t>
  </si>
  <si>
    <t>- учебный корус МАОДО "КРСШ"</t>
  </si>
  <si>
    <t>МАОУ "НШДС" г. Емвы</t>
  </si>
  <si>
    <t>МАУДО "ДДТ" МО "Княжпогостский"</t>
  </si>
  <si>
    <t>1. Первая смена будет работать с 2 по 15 июня 2025 года. Торжественное открытие лагерей с дневным пребыванием детей состоится 2 июня 2025 года в 10.00 ч.</t>
  </si>
  <si>
    <t xml:space="preserve">    Закрытие смены 11 июня 2025 года в 14.00 ч. Выходные дни - 7, 8, 12, 13, 14, 15 июня 2025 года (8 рабочих дней).</t>
  </si>
  <si>
    <t>2. Вторая смена будет работать с 18 июня по 01 июля 2025 года. Торжественное открытие лагерей с дневным пребыванием детей состоится 18 июня 2025 года в 10.00 ч.</t>
  </si>
  <si>
    <t xml:space="preserve">    Закрытие смены 01 июля 2025 года в 14.00 ч. Выходные дни - 21, 22, 28, 29 июня 2025 года (10 рабочих дней).</t>
  </si>
  <si>
    <t>3. Третья смена будет работать с 04 июля по 17 июля 2025 года. Торжественное открытие лагерей с дневным пребыванием детей состоится 04 июля 2025 года в 10.00 ч.</t>
  </si>
  <si>
    <t xml:space="preserve">    Закрытие смены 17 июля 2025 года в 14.00 ч. Выходные дни - 5, 6, 12, 13 июля 2025 года (10 рабочих дней).</t>
  </si>
  <si>
    <t>4. Четвертая смена будет работать с 21 июля по 03 августа 2025 года. Торжественное открытие лагерей с дневным пребыванием детей состоится 21 июля 2025 года в 10.00 ч.</t>
  </si>
  <si>
    <t xml:space="preserve">    Закрытие смены 01 августа 2025 года в 14.00 ч. Выходные дни - 26, 27 июля и 02, 03 августа 2025 года (10 рабочих дней).</t>
  </si>
  <si>
    <t>Даты проведения смен в лагере с дневным пребыванием детей, организованном на базе  МБОУ "СОШ № 1" г. Емвы</t>
  </si>
  <si>
    <t>1. Первая смена будет работать с 01 июля по 14 июля 2025 года. Торжественное открытие лагеря с дневным пребыванием детей состоится 1 июля 2025 года в 10.00 ч.</t>
  </si>
  <si>
    <t xml:space="preserve">    Закрытие смены 14 июля 2025 года в 14.00 ч. Выходные дни - 5, 6, 12, 13 июня 2025 года (10 рабочих дней).</t>
  </si>
  <si>
    <t>2. Вторая смена будет работать с 17 июля по 30 июля 2025 года. Торжественное открытие лагеря с дневным пребыванием детей состоится 17 июля 2025 года в 10.00 ч.</t>
  </si>
  <si>
    <t xml:space="preserve">    Закрытие смены 30 июля 2025 года в 14.00 ч. Выходные дни - 19, 20, 26, 27 июля 2025 года (10 рабочих дней).</t>
  </si>
  <si>
    <t>3. Третья смена будет работать с 04 августа по 17 августа 2025 года. Торжественное открытие лагеря с дневным пребыванием детей состоится 04 июля 2025 года в 10.00 ч.</t>
  </si>
  <si>
    <t xml:space="preserve">    Закрытие смены 15 августа 2025 года в 14.00 ч. Выходные дни - 9, 10, 16, 17 июля 2025 года (10 рабочих дней).</t>
  </si>
  <si>
    <r>
      <t>1. Родительский взнос в виде безвозмездного поступления на укрепление материально-технической базы в размере</t>
    </r>
    <r>
      <rPr>
        <b/>
        <sz val="10"/>
        <rFont val="Times New Roman"/>
        <family val="1"/>
        <charset val="204"/>
      </rPr>
      <t xml:space="preserve"> 600 рублей с одного ребенка в смену</t>
    </r>
    <r>
      <rPr>
        <sz val="10"/>
        <rFont val="Times New Roman"/>
        <family val="1"/>
        <charset val="204"/>
      </rPr>
      <t>.</t>
    </r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</si>
  <si>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</si>
  <si>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</si>
  <si>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r>
      <t xml:space="preserve">1. Родительский взнос в виде безвозмездного поступления на укрепление материально-технической базы </t>
    </r>
    <r>
      <rPr>
        <b/>
        <sz val="10"/>
        <rFont val="Times New Roman"/>
        <family val="1"/>
        <charset val="204"/>
      </rPr>
      <t>не взимается</t>
    </r>
    <r>
      <rPr>
        <sz val="10"/>
        <rFont val="Times New Roman"/>
        <family val="1"/>
        <charset val="204"/>
      </rPr>
      <t>.</t>
    </r>
  </si>
  <si>
    <t>от 2 апреля 2025 года № 261</t>
  </si>
  <si>
    <t>- учебный корус МАОДО "КСШ"</t>
  </si>
  <si>
    <t>МАУДО "ДДТ" МО "Княжпогостский" (питание организовано на базе МБОУ "СОШ №1" г. Емвы)</t>
  </si>
  <si>
    <t>Даты проведения смен в лагерях с дневным пребыванием детей (за исключением МБОУ "СОШ № 1" г. Емвы, МБОУ "СОШ" пст. Чиньяворык, МАУДО "ДДТ" МО "Княжпогостский")</t>
  </si>
  <si>
    <t>Дата проведения смены в лагере с дневным пребыванием детей, организованном на базе МБОУ "СОШ" пст. Чиньяворык</t>
  </si>
  <si>
    <t>1. Смена в МБОУ "СОШ" пст. Чиньяворык (пятая смена) будет работать с 15 августа по 29 августа 2025 года. Торжественное открытие лагерей с дневным пребыванием детей состоится 15 августа 2025 года в 10.00 ч</t>
  </si>
  <si>
    <t>Закрытие смены 29 августа 2025 года в 14.00 ч. Выходные дни - 16, 17, 22, 23, 24 августа 2025 года (10 рабочих дней)</t>
  </si>
  <si>
    <t>Дата проведения смены в лагере с дневным пребыванием детей, организованном на базе МАУДО "ДДТ" МО "Княжпогостский"</t>
  </si>
  <si>
    <t>1. Смена будет работать с 04 августа по 17 августа 2025 года. Торжественное открытие лагеря с дневным пребыванием детей состоится 04 июля 2025 года в 10.00 ч.</t>
  </si>
  <si>
    <t>Закрытие смены 15 августа 2025 года в 14.00 ч. Выходные дни - 9, 10, 16, 17 июля 2025 года (10 рабочих дней).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</si>
</sst>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4" fontId="2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4" fontId="2" fillId="0" borderId="0" xfId="0" applyNumberFormat="1" applyFont="1" applyAlignment="1">
      <alignment horizontal="left" wrapText="1"/>
    </xf>
    <xf numFmtId="0" fontId="7" fillId="0" borderId="0" xfId="0" applyFont="1" applyAlignment="1"/>
    <xf numFmtId="2" fontId="2" fillId="0" borderId="0" xfId="0" applyNumberFormat="1" applyFont="1"/>
    <xf numFmtId="4" fontId="6" fillId="0" borderId="0" xfId="0" applyNumberFormat="1" applyFont="1"/>
    <xf numFmtId="2" fontId="5" fillId="0" borderId="0" xfId="0" applyNumberFormat="1" applyFont="1"/>
    <xf numFmtId="4" fontId="8" fillId="0" borderId="0" xfId="0" applyNumberFormat="1" applyFont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28"/>
  <sheetViews>
    <sheetView zoomScale="120" zoomScaleNormal="120" workbookViewId="0">
      <selection activeCell="E21" sqref="E21"/>
    </sheetView>
  </sheetViews>
  <sheetFormatPr defaultColWidth="8.85546875" defaultRowHeight="12.75" x14ac:dyDescent="0.2"/>
  <cols>
    <col min="1" max="1" width="5.140625" style="5" customWidth="1"/>
    <col min="2" max="2" width="43" style="5" customWidth="1"/>
    <col min="3" max="7" width="8.28515625" style="5" customWidth="1"/>
    <col min="8" max="22" width="10" style="5" customWidth="1"/>
    <col min="23" max="26" width="9.85546875" style="5" bestFit="1" customWidth="1"/>
    <col min="27" max="16384" width="8.85546875" style="5"/>
  </cols>
  <sheetData>
    <row r="1" spans="1:26" x14ac:dyDescent="0.2">
      <c r="Q1" s="69" t="s">
        <v>51</v>
      </c>
      <c r="R1" s="69"/>
      <c r="S1" s="69"/>
      <c r="T1" s="69"/>
      <c r="U1" s="69"/>
      <c r="V1" s="69"/>
    </row>
    <row r="2" spans="1:26" x14ac:dyDescent="0.2">
      <c r="Q2" s="69" t="s">
        <v>13</v>
      </c>
      <c r="R2" s="69"/>
      <c r="S2" s="69"/>
      <c r="T2" s="69"/>
      <c r="U2" s="69"/>
      <c r="V2" s="69"/>
    </row>
    <row r="3" spans="1:26" ht="14.45" customHeight="1" x14ac:dyDescent="0.2">
      <c r="P3" s="69" t="s">
        <v>25</v>
      </c>
      <c r="Q3" s="69"/>
      <c r="R3" s="69"/>
      <c r="S3" s="69"/>
      <c r="T3" s="69"/>
      <c r="U3" s="69"/>
      <c r="V3" s="69"/>
    </row>
    <row r="4" spans="1:26" x14ac:dyDescent="0.2">
      <c r="Q4" s="70" t="s">
        <v>89</v>
      </c>
      <c r="R4" s="70"/>
      <c r="S4" s="70"/>
      <c r="T4" s="70"/>
      <c r="U4" s="70"/>
      <c r="V4" s="70"/>
    </row>
    <row r="6" spans="1:26" x14ac:dyDescent="0.2">
      <c r="A6" s="71" t="s">
        <v>52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8" spans="1:26" s="7" customFormat="1" ht="14.45" customHeight="1" x14ac:dyDescent="0.25">
      <c r="A8" s="81" t="s">
        <v>4</v>
      </c>
      <c r="B8" s="73" t="s">
        <v>0</v>
      </c>
      <c r="C8" s="84" t="s">
        <v>1</v>
      </c>
      <c r="D8" s="85"/>
      <c r="E8" s="85"/>
      <c r="F8" s="85"/>
      <c r="G8" s="85"/>
      <c r="H8" s="73" t="s">
        <v>2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1:26" s="7" customFormat="1" x14ac:dyDescent="0.25">
      <c r="A9" s="82"/>
      <c r="B9" s="73"/>
      <c r="C9" s="86"/>
      <c r="D9" s="87"/>
      <c r="E9" s="87"/>
      <c r="F9" s="87"/>
      <c r="G9" s="87"/>
      <c r="H9" s="73" t="s">
        <v>6</v>
      </c>
      <c r="I9" s="73"/>
      <c r="J9" s="73"/>
      <c r="K9" s="73"/>
      <c r="L9" s="73"/>
      <c r="M9" s="73" t="s">
        <v>5</v>
      </c>
      <c r="N9" s="73"/>
      <c r="O9" s="73"/>
      <c r="P9" s="73"/>
      <c r="Q9" s="73"/>
      <c r="R9" s="74" t="s">
        <v>23</v>
      </c>
      <c r="S9" s="75"/>
      <c r="T9" s="75"/>
      <c r="U9" s="75"/>
      <c r="V9" s="76"/>
    </row>
    <row r="10" spans="1:26" s="7" customFormat="1" ht="63.75" x14ac:dyDescent="0.25">
      <c r="A10" s="83"/>
      <c r="B10" s="73"/>
      <c r="C10" s="52" t="s">
        <v>53</v>
      </c>
      <c r="D10" s="52" t="s">
        <v>26</v>
      </c>
      <c r="E10" s="52" t="s">
        <v>54</v>
      </c>
      <c r="F10" s="52" t="s">
        <v>55</v>
      </c>
      <c r="G10" s="52" t="s">
        <v>27</v>
      </c>
      <c r="H10" s="52" t="s">
        <v>56</v>
      </c>
      <c r="I10" s="52" t="s">
        <v>57</v>
      </c>
      <c r="J10" s="52" t="s">
        <v>58</v>
      </c>
      <c r="K10" s="52" t="s">
        <v>59</v>
      </c>
      <c r="L10" s="52" t="s">
        <v>60</v>
      </c>
      <c r="M10" s="52" t="s">
        <v>56</v>
      </c>
      <c r="N10" s="52" t="s">
        <v>57</v>
      </c>
      <c r="O10" s="52" t="s">
        <v>58</v>
      </c>
      <c r="P10" s="52" t="s">
        <v>59</v>
      </c>
      <c r="Q10" s="52" t="s">
        <v>60</v>
      </c>
      <c r="R10" s="52" t="s">
        <v>61</v>
      </c>
      <c r="S10" s="52" t="s">
        <v>62</v>
      </c>
      <c r="T10" s="52" t="s">
        <v>63</v>
      </c>
      <c r="U10" s="52" t="s">
        <v>64</v>
      </c>
      <c r="V10" s="52" t="s">
        <v>65</v>
      </c>
    </row>
    <row r="11" spans="1:26" x14ac:dyDescent="0.2">
      <c r="A11" s="8">
        <v>1</v>
      </c>
      <c r="B11" s="9" t="s">
        <v>11</v>
      </c>
      <c r="C11" s="52"/>
      <c r="D11" s="52"/>
      <c r="E11" s="52">
        <v>45</v>
      </c>
      <c r="F11" s="52">
        <v>45</v>
      </c>
      <c r="G11" s="52">
        <v>36</v>
      </c>
      <c r="H11" s="6"/>
      <c r="I11" s="6"/>
      <c r="J11" s="6">
        <f>E11*174.16*10*0.4+16.72</f>
        <v>31365.520000000004</v>
      </c>
      <c r="K11" s="6">
        <f>F11*174.16*10*0.4</f>
        <v>31348.800000000003</v>
      </c>
      <c r="L11" s="6">
        <f>G11*174.16*10*0.4</f>
        <v>25079.040000000005</v>
      </c>
      <c r="M11" s="6"/>
      <c r="N11" s="6"/>
      <c r="O11" s="6">
        <f>E11*174.16*10*0.6+25.07</f>
        <v>47048.27</v>
      </c>
      <c r="P11" s="6">
        <f>F11*174.16*10*0.6</f>
        <v>47023.199999999997</v>
      </c>
      <c r="Q11" s="6">
        <f>G11*174.16*10*0.6</f>
        <v>37618.560000000005</v>
      </c>
      <c r="R11" s="6"/>
      <c r="S11" s="6"/>
      <c r="T11" s="6">
        <f>J11+O11</f>
        <v>78413.790000000008</v>
      </c>
      <c r="U11" s="6">
        <f>K11+P11</f>
        <v>78372</v>
      </c>
      <c r="V11" s="6">
        <f>L11+Q11</f>
        <v>62697.600000000006</v>
      </c>
      <c r="W11" s="53"/>
      <c r="X11" s="53"/>
      <c r="Y11" s="15"/>
      <c r="Z11" s="15"/>
    </row>
    <row r="12" spans="1:26" x14ac:dyDescent="0.2">
      <c r="A12" s="8">
        <v>2</v>
      </c>
      <c r="B12" s="10" t="s">
        <v>22</v>
      </c>
      <c r="C12" s="11">
        <f>C13+C14</f>
        <v>67</v>
      </c>
      <c r="D12" s="11">
        <f t="shared" ref="D12:E12" si="0">D13+D14</f>
        <v>56</v>
      </c>
      <c r="E12" s="11">
        <f t="shared" si="0"/>
        <v>36</v>
      </c>
      <c r="F12" s="11"/>
      <c r="G12" s="11"/>
      <c r="H12" s="6">
        <f>H13+H14</f>
        <v>37339.904000000002</v>
      </c>
      <c r="I12" s="6">
        <f t="shared" ref="I12:J12" si="1">I13+I14</f>
        <v>39011.840000000004</v>
      </c>
      <c r="J12" s="6">
        <f t="shared" si="1"/>
        <v>25079.040000000005</v>
      </c>
      <c r="K12" s="6"/>
      <c r="L12" s="54"/>
      <c r="M12" s="6">
        <f>M13+M14</f>
        <v>56009.856</v>
      </c>
      <c r="N12" s="6">
        <f t="shared" ref="N12:O12" si="2">N13+N14</f>
        <v>58517.759999999995</v>
      </c>
      <c r="O12" s="6">
        <f t="shared" si="2"/>
        <v>37618.560000000005</v>
      </c>
      <c r="P12" s="6"/>
      <c r="Q12" s="54"/>
      <c r="R12" s="6">
        <f>R13+R14</f>
        <v>93349.759999999995</v>
      </c>
      <c r="S12" s="6">
        <f t="shared" ref="S12:T12" si="3">S13+S14</f>
        <v>97529.600000000006</v>
      </c>
      <c r="T12" s="6">
        <f t="shared" si="3"/>
        <v>62697.600000000006</v>
      </c>
      <c r="U12" s="6"/>
      <c r="V12" s="6"/>
      <c r="W12" s="53"/>
      <c r="X12" s="53"/>
      <c r="Y12" s="15"/>
      <c r="Z12" s="15"/>
    </row>
    <row r="13" spans="1:26" s="44" customFormat="1" ht="12" x14ac:dyDescent="0.2">
      <c r="A13" s="41"/>
      <c r="B13" s="45" t="s">
        <v>66</v>
      </c>
      <c r="C13" s="42">
        <v>45</v>
      </c>
      <c r="D13" s="42">
        <v>45</v>
      </c>
      <c r="E13" s="42">
        <v>36</v>
      </c>
      <c r="F13" s="42"/>
      <c r="G13" s="42"/>
      <c r="H13" s="43">
        <f>C13*174.16*8*0.4</f>
        <v>25079.040000000001</v>
      </c>
      <c r="I13" s="43">
        <f>D13*174.16*10*0.4</f>
        <v>31348.800000000003</v>
      </c>
      <c r="J13" s="43">
        <f>E13*174.16*10*0.4</f>
        <v>25079.040000000005</v>
      </c>
      <c r="K13" s="43"/>
      <c r="L13" s="55"/>
      <c r="M13" s="43">
        <f>C13*174.16*8*0.6</f>
        <v>37618.559999999998</v>
      </c>
      <c r="N13" s="43">
        <f>D13*174.16*10*0.6</f>
        <v>47023.199999999997</v>
      </c>
      <c r="O13" s="43">
        <f>E13*174.16*10*0.6</f>
        <v>37618.560000000005</v>
      </c>
      <c r="P13" s="43"/>
      <c r="Q13" s="56"/>
      <c r="R13" s="43">
        <f>H13+M13</f>
        <v>62697.599999999999</v>
      </c>
      <c r="S13" s="43">
        <f>I13+N13</f>
        <v>78372</v>
      </c>
      <c r="T13" s="43">
        <f>J13+O13</f>
        <v>62697.600000000006</v>
      </c>
      <c r="U13" s="43"/>
      <c r="V13" s="43"/>
      <c r="W13" s="57"/>
      <c r="X13" s="57"/>
      <c r="Y13" s="58"/>
      <c r="Z13" s="58"/>
    </row>
    <row r="14" spans="1:26" s="44" customFormat="1" ht="12" x14ac:dyDescent="0.2">
      <c r="A14" s="41"/>
      <c r="B14" s="45" t="s">
        <v>90</v>
      </c>
      <c r="C14" s="42">
        <v>22</v>
      </c>
      <c r="D14" s="42">
        <v>11</v>
      </c>
      <c r="E14" s="42"/>
      <c r="F14" s="42"/>
      <c r="G14" s="42"/>
      <c r="H14" s="43">
        <f>C14*174.16*8*0.4</f>
        <v>12260.864000000001</v>
      </c>
      <c r="I14" s="43">
        <f>D14*174.16*10*0.4</f>
        <v>7663.04</v>
      </c>
      <c r="J14" s="43"/>
      <c r="K14" s="43"/>
      <c r="L14" s="55"/>
      <c r="M14" s="43">
        <f>C14*174.16*8*0.6</f>
        <v>18391.295999999998</v>
      </c>
      <c r="N14" s="43">
        <f>D14*174.16*10*0.6</f>
        <v>11494.56</v>
      </c>
      <c r="O14" s="43"/>
      <c r="P14" s="43"/>
      <c r="Q14" s="56"/>
      <c r="R14" s="43">
        <f t="shared" ref="R14:S16" si="4">H14+M14</f>
        <v>30652.16</v>
      </c>
      <c r="S14" s="43">
        <f t="shared" si="4"/>
        <v>19157.599999999999</v>
      </c>
      <c r="T14" s="43"/>
      <c r="U14" s="43"/>
      <c r="V14" s="43"/>
      <c r="W14" s="57"/>
      <c r="X14" s="57"/>
      <c r="Y14" s="58"/>
      <c r="Z14" s="58"/>
    </row>
    <row r="15" spans="1:26" x14ac:dyDescent="0.2">
      <c r="A15" s="8">
        <v>3</v>
      </c>
      <c r="B15" s="10" t="s">
        <v>47</v>
      </c>
      <c r="C15" s="11">
        <v>15</v>
      </c>
      <c r="D15" s="11">
        <v>15</v>
      </c>
      <c r="E15" s="11"/>
      <c r="F15" s="11"/>
      <c r="G15" s="11"/>
      <c r="H15" s="6">
        <f>C15*174.16*8*0.4</f>
        <v>8359.68</v>
      </c>
      <c r="I15" s="6">
        <f>D15*174.16*10*0.4</f>
        <v>10449.6</v>
      </c>
      <c r="J15" s="6"/>
      <c r="K15" s="54"/>
      <c r="L15" s="54"/>
      <c r="M15" s="6">
        <f>C15*174.16*8*0.6</f>
        <v>12539.52</v>
      </c>
      <c r="N15" s="6">
        <f>D15*174.16*10*0.6</f>
        <v>15674.4</v>
      </c>
      <c r="O15" s="6"/>
      <c r="P15" s="54"/>
      <c r="Q15" s="59"/>
      <c r="R15" s="6">
        <f t="shared" si="4"/>
        <v>20899.2</v>
      </c>
      <c r="S15" s="6">
        <f t="shared" si="4"/>
        <v>26124</v>
      </c>
      <c r="T15" s="6"/>
      <c r="U15" s="6"/>
      <c r="V15" s="6"/>
      <c r="W15" s="53"/>
      <c r="X15" s="53"/>
      <c r="Y15" s="15"/>
      <c r="Z15" s="15"/>
    </row>
    <row r="16" spans="1:26" x14ac:dyDescent="0.2">
      <c r="A16" s="8">
        <v>4</v>
      </c>
      <c r="B16" s="10" t="s">
        <v>7</v>
      </c>
      <c r="C16" s="11">
        <v>36</v>
      </c>
      <c r="D16" s="11">
        <v>36</v>
      </c>
      <c r="E16" s="11"/>
      <c r="F16" s="11"/>
      <c r="G16" s="11"/>
      <c r="H16" s="6">
        <f>C16*174.16*8*0.4</f>
        <v>20063.232000000004</v>
      </c>
      <c r="I16" s="6">
        <f>D16*174.16*10*0.4</f>
        <v>25079.040000000005</v>
      </c>
      <c r="J16" s="6"/>
      <c r="K16" s="54"/>
      <c r="L16" s="54"/>
      <c r="M16" s="6">
        <f>C16*174.16*8*0.6</f>
        <v>30094.847999999998</v>
      </c>
      <c r="N16" s="6">
        <f>D16*174.16*10*0.6</f>
        <v>37618.560000000005</v>
      </c>
      <c r="O16" s="6"/>
      <c r="P16" s="6"/>
      <c r="Q16" s="59"/>
      <c r="R16" s="6">
        <f t="shared" si="4"/>
        <v>50158.080000000002</v>
      </c>
      <c r="S16" s="6">
        <f t="shared" si="4"/>
        <v>62697.600000000006</v>
      </c>
      <c r="T16" s="6"/>
      <c r="U16" s="6"/>
      <c r="V16" s="6"/>
      <c r="W16" s="53"/>
      <c r="X16" s="53"/>
      <c r="Y16" s="15"/>
      <c r="Z16" s="15"/>
    </row>
    <row r="17" spans="1:26" x14ac:dyDescent="0.2">
      <c r="A17" s="8">
        <v>5</v>
      </c>
      <c r="B17" s="10" t="s">
        <v>10</v>
      </c>
      <c r="C17" s="11"/>
      <c r="D17" s="11"/>
      <c r="E17" s="11"/>
      <c r="F17" s="11"/>
      <c r="G17" s="11">
        <v>30</v>
      </c>
      <c r="H17" s="6"/>
      <c r="I17" s="6"/>
      <c r="J17" s="6"/>
      <c r="K17" s="6"/>
      <c r="L17" s="6">
        <f>G17*174.16*10*0.4</f>
        <v>20899.2</v>
      </c>
      <c r="M17" s="6"/>
      <c r="N17" s="6"/>
      <c r="O17" s="6"/>
      <c r="P17" s="6">
        <f>F17*174.16*10*0.6</f>
        <v>0</v>
      </c>
      <c r="Q17" s="6">
        <f>G17*174.16*10*0.6</f>
        <v>31348.799999999999</v>
      </c>
      <c r="R17" s="6"/>
      <c r="S17" s="6"/>
      <c r="T17" s="6"/>
      <c r="U17" s="6">
        <f>K17+P17</f>
        <v>0</v>
      </c>
      <c r="V17" s="6">
        <f>L17+Q17</f>
        <v>52248</v>
      </c>
      <c r="W17" s="53"/>
      <c r="X17" s="53"/>
      <c r="Y17" s="15"/>
      <c r="Z17" s="15"/>
    </row>
    <row r="18" spans="1:26" x14ac:dyDescent="0.2">
      <c r="A18" s="8">
        <v>6</v>
      </c>
      <c r="B18" s="10" t="s">
        <v>9</v>
      </c>
      <c r="C18" s="11">
        <v>4</v>
      </c>
      <c r="D18" s="11"/>
      <c r="E18" s="11"/>
      <c r="F18" s="11"/>
      <c r="G18" s="11"/>
      <c r="H18" s="6">
        <f>C18*174.16*8*0.4</f>
        <v>2229.248</v>
      </c>
      <c r="I18" s="6"/>
      <c r="J18" s="6"/>
      <c r="K18" s="54"/>
      <c r="L18" s="54"/>
      <c r="M18" s="6">
        <f>C18*174.16*8*0.6</f>
        <v>3343.8719999999998</v>
      </c>
      <c r="N18" s="6"/>
      <c r="O18" s="6"/>
      <c r="P18" s="54"/>
      <c r="Q18" s="59"/>
      <c r="R18" s="6">
        <f>H18+M18</f>
        <v>5573.12</v>
      </c>
      <c r="S18" s="6"/>
      <c r="T18" s="6"/>
      <c r="U18" s="6"/>
      <c r="V18" s="6"/>
      <c r="W18" s="53"/>
      <c r="X18" s="53"/>
      <c r="Y18" s="15"/>
      <c r="Z18" s="15"/>
    </row>
    <row r="19" spans="1:26" x14ac:dyDescent="0.2">
      <c r="A19" s="8">
        <v>7</v>
      </c>
      <c r="B19" s="10" t="s">
        <v>8</v>
      </c>
      <c r="C19" s="11">
        <f>C20+C21</f>
        <v>11</v>
      </c>
      <c r="D19" s="11">
        <f>D20+D21</f>
        <v>11</v>
      </c>
      <c r="E19" s="11"/>
      <c r="F19" s="11"/>
      <c r="G19" s="11"/>
      <c r="H19" s="6">
        <f>H20+H21</f>
        <v>6130.4319999999998</v>
      </c>
      <c r="I19" s="6">
        <f>I20+I21</f>
        <v>7663.0399999999991</v>
      </c>
      <c r="J19" s="6"/>
      <c r="K19" s="54"/>
      <c r="L19" s="54"/>
      <c r="M19" s="6">
        <f>M20+M21</f>
        <v>9195.6479999999992</v>
      </c>
      <c r="N19" s="6">
        <f>N20+N21</f>
        <v>11494.559999999998</v>
      </c>
      <c r="O19" s="6"/>
      <c r="P19" s="6"/>
      <c r="Q19" s="56"/>
      <c r="R19" s="6">
        <f>R20+R21</f>
        <v>15326.079999999998</v>
      </c>
      <c r="S19" s="6">
        <f>S20+S21</f>
        <v>19157.599999999999</v>
      </c>
      <c r="T19" s="6"/>
      <c r="U19" s="6"/>
      <c r="V19" s="6"/>
      <c r="W19" s="53"/>
      <c r="X19" s="53"/>
      <c r="Y19" s="15"/>
      <c r="Z19" s="15"/>
    </row>
    <row r="20" spans="1:26" s="44" customFormat="1" ht="12" x14ac:dyDescent="0.2">
      <c r="A20" s="41"/>
      <c r="B20" s="45" t="s">
        <v>28</v>
      </c>
      <c r="C20" s="42">
        <v>7</v>
      </c>
      <c r="D20" s="42">
        <v>7</v>
      </c>
      <c r="E20" s="42"/>
      <c r="F20" s="42"/>
      <c r="G20" s="42"/>
      <c r="H20" s="43">
        <f>C20*174.16*8*0.4</f>
        <v>3901.1839999999997</v>
      </c>
      <c r="I20" s="43">
        <f>D20*174.16*10*0.4</f>
        <v>4876.4799999999996</v>
      </c>
      <c r="J20" s="43"/>
      <c r="K20" s="43"/>
      <c r="L20" s="55"/>
      <c r="M20" s="43">
        <f>C20*174.16*8*0.6</f>
        <v>5851.7759999999989</v>
      </c>
      <c r="N20" s="43">
        <f>D20*174.16*10*0.6</f>
        <v>7314.7199999999993</v>
      </c>
      <c r="O20" s="43"/>
      <c r="P20" s="43"/>
      <c r="Q20" s="56"/>
      <c r="R20" s="43">
        <f>H20+M20</f>
        <v>9752.9599999999991</v>
      </c>
      <c r="S20" s="43">
        <f>I20+N20</f>
        <v>12191.199999999999</v>
      </c>
      <c r="T20" s="43"/>
      <c r="U20" s="43"/>
      <c r="V20" s="43"/>
      <c r="W20" s="57"/>
      <c r="X20" s="57"/>
      <c r="Y20" s="58"/>
      <c r="Z20" s="58"/>
    </row>
    <row r="21" spans="1:26" s="44" customFormat="1" ht="12" x14ac:dyDescent="0.2">
      <c r="A21" s="41"/>
      <c r="B21" s="45" t="s">
        <v>29</v>
      </c>
      <c r="C21" s="42">
        <v>4</v>
      </c>
      <c r="D21" s="42">
        <v>4</v>
      </c>
      <c r="E21" s="42"/>
      <c r="F21" s="42"/>
      <c r="G21" s="42"/>
      <c r="H21" s="43">
        <f>C21*174.16*8*0.4</f>
        <v>2229.248</v>
      </c>
      <c r="I21" s="43">
        <f>D21*174.16*10*0.4</f>
        <v>2786.56</v>
      </c>
      <c r="J21" s="43"/>
      <c r="K21" s="43"/>
      <c r="L21" s="55"/>
      <c r="M21" s="43">
        <f>C21*174.16*8*0.6</f>
        <v>3343.8719999999998</v>
      </c>
      <c r="N21" s="43">
        <f>D21*174.16*10*0.6</f>
        <v>4179.8399999999992</v>
      </c>
      <c r="O21" s="43"/>
      <c r="P21" s="43"/>
      <c r="Q21" s="56"/>
      <c r="R21" s="43">
        <f>H21+M21</f>
        <v>5573.12</v>
      </c>
      <c r="S21" s="43">
        <f>I21+N21</f>
        <v>6966.4</v>
      </c>
      <c r="T21" s="43"/>
      <c r="U21" s="43"/>
      <c r="V21" s="43"/>
      <c r="W21" s="57"/>
      <c r="X21" s="57"/>
      <c r="Y21" s="58"/>
      <c r="Z21" s="58"/>
    </row>
    <row r="22" spans="1:26" ht="29.25" customHeight="1" x14ac:dyDescent="0.2">
      <c r="A22" s="8">
        <v>8</v>
      </c>
      <c r="B22" s="9" t="s">
        <v>91</v>
      </c>
      <c r="C22" s="11"/>
      <c r="D22" s="11"/>
      <c r="E22" s="11"/>
      <c r="F22" s="11"/>
      <c r="G22" s="11">
        <v>45</v>
      </c>
      <c r="H22" s="6"/>
      <c r="I22" s="6"/>
      <c r="J22" s="6"/>
      <c r="K22" s="6"/>
      <c r="L22" s="6">
        <f>G22*174.16*10*0.4</f>
        <v>31348.800000000003</v>
      </c>
      <c r="M22" s="6"/>
      <c r="N22" s="6"/>
      <c r="O22" s="6"/>
      <c r="P22" s="6"/>
      <c r="Q22" s="6">
        <f>G22*174.16*10*0.6</f>
        <v>47023.199999999997</v>
      </c>
      <c r="R22" s="6"/>
      <c r="S22" s="6"/>
      <c r="T22" s="6"/>
      <c r="U22" s="6"/>
      <c r="V22" s="6">
        <f>L22+Q22</f>
        <v>78372</v>
      </c>
      <c r="W22" s="53"/>
      <c r="X22" s="53"/>
      <c r="Y22" s="15"/>
      <c r="Z22" s="15"/>
    </row>
    <row r="23" spans="1:26" x14ac:dyDescent="0.2">
      <c r="A23" s="24"/>
      <c r="B23" s="25" t="s">
        <v>3</v>
      </c>
      <c r="C23" s="26">
        <f>C11+C12+C15+C16+C17+C18+C19+C22</f>
        <v>133</v>
      </c>
      <c r="D23" s="26">
        <f t="shared" ref="D23:G23" si="5">D11+D12+D15+D16+D17+D18+D19+D22</f>
        <v>118</v>
      </c>
      <c r="E23" s="26">
        <f t="shared" si="5"/>
        <v>81</v>
      </c>
      <c r="F23" s="26">
        <f t="shared" si="5"/>
        <v>45</v>
      </c>
      <c r="G23" s="26">
        <f t="shared" si="5"/>
        <v>111</v>
      </c>
      <c r="H23" s="23">
        <f>H11+H12+H15+H16+H17+H18+H19+H22</f>
        <v>74122.496000000014</v>
      </c>
      <c r="I23" s="23">
        <f t="shared" ref="I23:V23" si="6">I11+I12+I15+I16+I17+I18+I19+I22</f>
        <v>82203.520000000004</v>
      </c>
      <c r="J23" s="23">
        <f t="shared" si="6"/>
        <v>56444.560000000012</v>
      </c>
      <c r="K23" s="23">
        <f t="shared" si="6"/>
        <v>31348.800000000003</v>
      </c>
      <c r="L23" s="23">
        <f t="shared" si="6"/>
        <v>77327.040000000008</v>
      </c>
      <c r="M23" s="23">
        <f t="shared" si="6"/>
        <v>111183.74400000001</v>
      </c>
      <c r="N23" s="23">
        <f t="shared" si="6"/>
        <v>123305.28</v>
      </c>
      <c r="O23" s="23">
        <f t="shared" si="6"/>
        <v>84666.83</v>
      </c>
      <c r="P23" s="23">
        <f t="shared" si="6"/>
        <v>47023.199999999997</v>
      </c>
      <c r="Q23" s="23">
        <f t="shared" si="6"/>
        <v>115990.56</v>
      </c>
      <c r="R23" s="23">
        <f t="shared" si="6"/>
        <v>185306.23999999996</v>
      </c>
      <c r="S23" s="23">
        <f t="shared" si="6"/>
        <v>205508.80000000002</v>
      </c>
      <c r="T23" s="23">
        <f t="shared" si="6"/>
        <v>141111.39000000001</v>
      </c>
      <c r="U23" s="23">
        <f t="shared" si="6"/>
        <v>78372</v>
      </c>
      <c r="V23" s="23">
        <f t="shared" si="6"/>
        <v>193317.6</v>
      </c>
      <c r="W23" s="53"/>
      <c r="X23" s="53"/>
      <c r="Y23" s="15"/>
      <c r="Z23" s="15"/>
    </row>
    <row r="24" spans="1:26" x14ac:dyDescent="0.2">
      <c r="M24" s="12"/>
      <c r="N24" s="12"/>
      <c r="O24" s="12"/>
      <c r="P24" s="12"/>
      <c r="Q24" s="12"/>
      <c r="W24" s="15"/>
      <c r="X24" s="15"/>
      <c r="Y24" s="53"/>
      <c r="Z24" s="15"/>
    </row>
    <row r="25" spans="1:26" ht="14.45" customHeight="1" x14ac:dyDescent="0.2">
      <c r="A25" s="77" t="s">
        <v>14</v>
      </c>
      <c r="B25" s="77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60"/>
      <c r="S25" s="60"/>
      <c r="T25" s="60"/>
      <c r="U25" s="60"/>
      <c r="V25" s="60"/>
      <c r="W25" s="50"/>
      <c r="X25" s="50"/>
      <c r="Y25" s="50"/>
    </row>
    <row r="26" spans="1:26" s="78" customFormat="1" ht="14.45" customHeight="1" x14ac:dyDescent="0.25">
      <c r="A26" s="77" t="s">
        <v>92</v>
      </c>
    </row>
    <row r="27" spans="1:26" ht="12.75" customHeight="1" x14ac:dyDescent="0.2">
      <c r="A27" s="79" t="s">
        <v>70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61"/>
      <c r="X27" s="62"/>
      <c r="Y27" s="51"/>
    </row>
    <row r="28" spans="1:26" x14ac:dyDescent="0.2">
      <c r="A28" s="80" t="s">
        <v>71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62"/>
      <c r="X28" s="51"/>
      <c r="Y28" s="51"/>
    </row>
    <row r="29" spans="1:26" ht="15" x14ac:dyDescent="0.25">
      <c r="A29" s="79" t="s">
        <v>72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63"/>
      <c r="X29" s="50"/>
      <c r="Y29" s="50"/>
    </row>
    <row r="30" spans="1:26" x14ac:dyDescent="0.2">
      <c r="A30" s="72" t="s">
        <v>73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62"/>
      <c r="X30" s="50"/>
      <c r="Y30" s="50"/>
    </row>
    <row r="31" spans="1:26" x14ac:dyDescent="0.2">
      <c r="A31" s="79" t="s">
        <v>74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62"/>
      <c r="X31" s="50"/>
      <c r="Y31" s="50"/>
    </row>
    <row r="32" spans="1:26" x14ac:dyDescent="0.2">
      <c r="A32" s="72" t="s">
        <v>75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2"/>
      <c r="X32" s="50"/>
      <c r="Y32" s="50"/>
    </row>
    <row r="33" spans="1:25" ht="15" x14ac:dyDescent="0.25">
      <c r="A33" s="79" t="s">
        <v>76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63"/>
      <c r="X33" s="50"/>
      <c r="Y33" s="50"/>
    </row>
    <row r="34" spans="1:25" x14ac:dyDescent="0.2">
      <c r="A34" s="72" t="s">
        <v>77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2"/>
      <c r="X34" s="50"/>
      <c r="Y34" s="50"/>
    </row>
    <row r="35" spans="1:2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62"/>
      <c r="X35" s="50"/>
      <c r="Y35" s="50"/>
    </row>
    <row r="36" spans="1:25" ht="15" x14ac:dyDescent="0.25">
      <c r="A36" s="89" t="s">
        <v>93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51"/>
      <c r="Q36" s="51"/>
      <c r="R36" s="51"/>
      <c r="S36" s="51"/>
      <c r="T36" s="51"/>
      <c r="U36" s="51"/>
      <c r="V36" s="51"/>
      <c r="W36" s="62"/>
      <c r="X36" s="50"/>
      <c r="Y36" s="50"/>
    </row>
    <row r="37" spans="1:25" ht="15" x14ac:dyDescent="0.25">
      <c r="A37" s="72" t="s">
        <v>94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51"/>
      <c r="R37" s="51"/>
      <c r="S37" s="51"/>
      <c r="T37" s="51"/>
      <c r="U37" s="51"/>
      <c r="V37" s="51"/>
      <c r="W37" s="62"/>
      <c r="X37" s="50"/>
      <c r="Y37" s="50"/>
    </row>
    <row r="38" spans="1:25" ht="15" x14ac:dyDescent="0.25">
      <c r="A38" s="72" t="s">
        <v>95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51"/>
      <c r="Q38" s="51"/>
      <c r="R38" s="51"/>
      <c r="S38" s="51"/>
      <c r="T38" s="51"/>
      <c r="U38" s="51"/>
      <c r="V38" s="51"/>
      <c r="W38" s="62"/>
      <c r="X38" s="50"/>
      <c r="Y38" s="50"/>
    </row>
    <row r="39" spans="1:25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5" s="78" customFormat="1" ht="15" x14ac:dyDescent="0.25">
      <c r="A40" s="77" t="s">
        <v>78</v>
      </c>
    </row>
    <row r="41" spans="1:25" x14ac:dyDescent="0.2">
      <c r="A41" s="79" t="s">
        <v>79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61"/>
      <c r="X41" s="62"/>
      <c r="Y41" s="51"/>
    </row>
    <row r="42" spans="1:25" x14ac:dyDescent="0.2">
      <c r="A42" s="72" t="s">
        <v>80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62"/>
      <c r="X42" s="51"/>
      <c r="Y42" s="51"/>
    </row>
    <row r="43" spans="1:25" ht="15" x14ac:dyDescent="0.25">
      <c r="A43" s="79" t="s">
        <v>81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63"/>
      <c r="X43" s="50"/>
      <c r="Y43" s="50"/>
    </row>
    <row r="44" spans="1:25" x14ac:dyDescent="0.2">
      <c r="A44" s="72" t="s">
        <v>82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62"/>
      <c r="X44" s="50"/>
      <c r="Y44" s="50"/>
    </row>
    <row r="45" spans="1:25" x14ac:dyDescent="0.2">
      <c r="A45" s="79" t="s">
        <v>83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62"/>
      <c r="X45" s="50"/>
      <c r="Y45" s="50"/>
    </row>
    <row r="46" spans="1:25" x14ac:dyDescent="0.2">
      <c r="A46" s="72" t="s">
        <v>84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62"/>
      <c r="X46" s="50"/>
      <c r="Y46" s="50"/>
    </row>
    <row r="47" spans="1:25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62"/>
      <c r="X47" s="50"/>
      <c r="Y47" s="50"/>
    </row>
    <row r="48" spans="1:25" s="93" customFormat="1" ht="15" x14ac:dyDescent="0.25">
      <c r="A48" s="89" t="s">
        <v>96</v>
      </c>
    </row>
    <row r="49" spans="1:26" s="94" customFormat="1" ht="15" x14ac:dyDescent="0.25">
      <c r="A49" s="72" t="s">
        <v>97</v>
      </c>
    </row>
    <row r="50" spans="1:26" s="94" customFormat="1" ht="15" x14ac:dyDescent="0.25">
      <c r="A50" s="72" t="s">
        <v>98</v>
      </c>
    </row>
    <row r="51" spans="1:26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6" x14ac:dyDescent="0.2">
      <c r="A52" s="89" t="s">
        <v>15</v>
      </c>
      <c r="B52" s="8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1:26" x14ac:dyDescent="0.2">
      <c r="A53" s="90" t="s">
        <v>85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50"/>
      <c r="R53" s="50"/>
      <c r="S53" s="50"/>
      <c r="T53" s="50"/>
      <c r="U53" s="50"/>
      <c r="V53" s="50"/>
    </row>
    <row r="54" spans="1:26" x14ac:dyDescent="0.2">
      <c r="A54" s="50" t="s">
        <v>86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6" x14ac:dyDescent="0.2">
      <c r="A55" s="50" t="s">
        <v>21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6" x14ac:dyDescent="0.2">
      <c r="M56" s="12"/>
      <c r="N56" s="12"/>
      <c r="O56" s="12"/>
      <c r="P56" s="12"/>
      <c r="W56" s="15"/>
      <c r="X56" s="15"/>
      <c r="Y56" s="53"/>
      <c r="Z56" s="15"/>
    </row>
    <row r="57" spans="1:26" x14ac:dyDescent="0.2">
      <c r="A57" s="88" t="s">
        <v>87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9" spans="1:26" s="7" customFormat="1" ht="14.45" customHeight="1" x14ac:dyDescent="0.25">
      <c r="A59" s="81" t="s">
        <v>4</v>
      </c>
      <c r="B59" s="73" t="s">
        <v>0</v>
      </c>
      <c r="C59" s="84" t="s">
        <v>1</v>
      </c>
      <c r="D59" s="85"/>
      <c r="E59" s="85"/>
      <c r="F59" s="85"/>
      <c r="G59" s="85"/>
      <c r="H59" s="73" t="s">
        <v>2</v>
      </c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</row>
    <row r="60" spans="1:26" s="7" customFormat="1" x14ac:dyDescent="0.25">
      <c r="A60" s="82"/>
      <c r="B60" s="73"/>
      <c r="C60" s="86"/>
      <c r="D60" s="87"/>
      <c r="E60" s="87"/>
      <c r="F60" s="87"/>
      <c r="G60" s="87"/>
      <c r="H60" s="73" t="s">
        <v>6</v>
      </c>
      <c r="I60" s="73"/>
      <c r="J60" s="73"/>
      <c r="K60" s="73"/>
      <c r="L60" s="73"/>
      <c r="M60" s="73" t="s">
        <v>5</v>
      </c>
      <c r="N60" s="73"/>
      <c r="O60" s="73"/>
      <c r="P60" s="73"/>
      <c r="Q60" s="73"/>
      <c r="R60" s="74" t="s">
        <v>23</v>
      </c>
      <c r="S60" s="75"/>
      <c r="T60" s="75"/>
      <c r="U60" s="75"/>
      <c r="V60" s="76"/>
    </row>
    <row r="61" spans="1:26" s="7" customFormat="1" ht="63.75" x14ac:dyDescent="0.25">
      <c r="A61" s="83"/>
      <c r="B61" s="73"/>
      <c r="C61" s="52" t="s">
        <v>53</v>
      </c>
      <c r="D61" s="52" t="s">
        <v>26</v>
      </c>
      <c r="E61" s="52" t="s">
        <v>54</v>
      </c>
      <c r="F61" s="52" t="s">
        <v>55</v>
      </c>
      <c r="G61" s="52" t="s">
        <v>27</v>
      </c>
      <c r="H61" s="52" t="s">
        <v>56</v>
      </c>
      <c r="I61" s="52" t="s">
        <v>57</v>
      </c>
      <c r="J61" s="52" t="s">
        <v>58</v>
      </c>
      <c r="K61" s="52" t="s">
        <v>59</v>
      </c>
      <c r="L61" s="52" t="s">
        <v>60</v>
      </c>
      <c r="M61" s="52" t="s">
        <v>56</v>
      </c>
      <c r="N61" s="52" t="s">
        <v>57</v>
      </c>
      <c r="O61" s="52" t="s">
        <v>58</v>
      </c>
      <c r="P61" s="52" t="s">
        <v>59</v>
      </c>
      <c r="Q61" s="52" t="s">
        <v>60</v>
      </c>
      <c r="R61" s="52" t="s">
        <v>61</v>
      </c>
      <c r="S61" s="52" t="s">
        <v>62</v>
      </c>
      <c r="T61" s="52" t="s">
        <v>63</v>
      </c>
      <c r="U61" s="52" t="s">
        <v>64</v>
      </c>
      <c r="V61" s="52" t="s">
        <v>65</v>
      </c>
    </row>
    <row r="62" spans="1:26" x14ac:dyDescent="0.2">
      <c r="A62" s="8">
        <v>1</v>
      </c>
      <c r="B62" s="9" t="s">
        <v>11</v>
      </c>
      <c r="C62" s="52"/>
      <c r="D62" s="52"/>
      <c r="E62" s="52">
        <v>20</v>
      </c>
      <c r="F62" s="52">
        <v>20</v>
      </c>
      <c r="G62" s="52">
        <v>14</v>
      </c>
      <c r="H62" s="6"/>
      <c r="I62" s="6"/>
      <c r="J62" s="6">
        <f>E62*174.16*10*0.4</f>
        <v>13932.800000000001</v>
      </c>
      <c r="K62" s="6">
        <f>F62*174.16*10*0.4</f>
        <v>13932.800000000001</v>
      </c>
      <c r="L62" s="6">
        <f>G62*174.16*10*0.4</f>
        <v>9752.9599999999991</v>
      </c>
      <c r="M62" s="6"/>
      <c r="N62" s="6"/>
      <c r="O62" s="6">
        <f>E62*174.16*10*0.6</f>
        <v>20899.2</v>
      </c>
      <c r="P62" s="6">
        <f>F62*174.16*10*0.6</f>
        <v>20899.2</v>
      </c>
      <c r="Q62" s="6">
        <f>G62*174.16*10*0.6</f>
        <v>14629.439999999999</v>
      </c>
      <c r="R62" s="6"/>
      <c r="S62" s="6"/>
      <c r="T62" s="6">
        <f>J62+O62</f>
        <v>34832</v>
      </c>
      <c r="U62" s="6">
        <f>K62+P62</f>
        <v>34832</v>
      </c>
      <c r="V62" s="6">
        <f>L62+Q62</f>
        <v>24382.399999999998</v>
      </c>
      <c r="W62" s="53"/>
      <c r="X62" s="53"/>
      <c r="Y62" s="15"/>
      <c r="Z62" s="15"/>
    </row>
    <row r="63" spans="1:26" x14ac:dyDescent="0.2">
      <c r="A63" s="8">
        <v>2</v>
      </c>
      <c r="B63" s="10" t="s">
        <v>22</v>
      </c>
      <c r="C63" s="11">
        <f>C64+C65</f>
        <v>28</v>
      </c>
      <c r="D63" s="11">
        <f t="shared" ref="D63:E63" si="7">D64+D65</f>
        <v>18</v>
      </c>
      <c r="E63" s="11">
        <f t="shared" si="7"/>
        <v>14</v>
      </c>
      <c r="F63" s="11"/>
      <c r="G63" s="11"/>
      <c r="H63" s="6">
        <f>H64+H65</f>
        <v>15604.736000000001</v>
      </c>
      <c r="I63" s="6">
        <f t="shared" ref="I63:J63" si="8">I64+I65</f>
        <v>12539.519999999999</v>
      </c>
      <c r="J63" s="6">
        <f t="shared" si="8"/>
        <v>9752.9599999999991</v>
      </c>
      <c r="K63" s="6"/>
      <c r="L63" s="54"/>
      <c r="M63" s="6">
        <f>M64+M65</f>
        <v>23407.103999999996</v>
      </c>
      <c r="N63" s="6">
        <f t="shared" ref="N63:O63" si="9">N64+N65</f>
        <v>18809.28</v>
      </c>
      <c r="O63" s="6">
        <f t="shared" si="9"/>
        <v>14629.439999999999</v>
      </c>
      <c r="P63" s="6"/>
      <c r="Q63" s="54"/>
      <c r="R63" s="6">
        <f>R64+R65</f>
        <v>39011.839999999997</v>
      </c>
      <c r="S63" s="6">
        <f t="shared" ref="S63:T63" si="10">S64+S65</f>
        <v>31348.799999999996</v>
      </c>
      <c r="T63" s="6">
        <f t="shared" si="10"/>
        <v>24382.399999999998</v>
      </c>
      <c r="U63" s="6"/>
      <c r="V63" s="6"/>
      <c r="W63" s="53"/>
      <c r="X63" s="53"/>
      <c r="Y63" s="15"/>
      <c r="Z63" s="15"/>
    </row>
    <row r="64" spans="1:26" s="44" customFormat="1" ht="12" x14ac:dyDescent="0.2">
      <c r="A64" s="41"/>
      <c r="B64" s="45" t="s">
        <v>66</v>
      </c>
      <c r="C64" s="42">
        <v>20</v>
      </c>
      <c r="D64" s="42">
        <v>14</v>
      </c>
      <c r="E64" s="42">
        <v>14</v>
      </c>
      <c r="F64" s="42"/>
      <c r="G64" s="42"/>
      <c r="H64" s="43">
        <f>C64*174.16*8*0.4</f>
        <v>11146.24</v>
      </c>
      <c r="I64" s="43">
        <f>D64*174.16*10*0.4</f>
        <v>9752.9599999999991</v>
      </c>
      <c r="J64" s="43">
        <f>E64*174.16*10*0.4</f>
        <v>9752.9599999999991</v>
      </c>
      <c r="K64" s="43"/>
      <c r="L64" s="55"/>
      <c r="M64" s="43">
        <f>C64*174.16*8*0.6</f>
        <v>16719.359999999997</v>
      </c>
      <c r="N64" s="43">
        <f>D64*174.16*10*0.6</f>
        <v>14629.439999999999</v>
      </c>
      <c r="O64" s="43">
        <f>E64*174.16*10*0.6</f>
        <v>14629.439999999999</v>
      </c>
      <c r="P64" s="43"/>
      <c r="Q64" s="56"/>
      <c r="R64" s="43">
        <f>H64+M64</f>
        <v>27865.599999999999</v>
      </c>
      <c r="S64" s="43">
        <f>I64+N64</f>
        <v>24382.399999999998</v>
      </c>
      <c r="T64" s="43">
        <f>J64+O64</f>
        <v>24382.399999999998</v>
      </c>
      <c r="U64" s="43"/>
      <c r="V64" s="43"/>
      <c r="W64" s="57"/>
      <c r="X64" s="57"/>
      <c r="Y64" s="58"/>
      <c r="Z64" s="58"/>
    </row>
    <row r="65" spans="1:26" s="44" customFormat="1" ht="12" x14ac:dyDescent="0.2">
      <c r="A65" s="41"/>
      <c r="B65" s="45" t="s">
        <v>67</v>
      </c>
      <c r="C65" s="42">
        <v>8</v>
      </c>
      <c r="D65" s="42">
        <v>4</v>
      </c>
      <c r="E65" s="42"/>
      <c r="F65" s="42"/>
      <c r="G65" s="42"/>
      <c r="H65" s="43">
        <f>C65*174.16*8*0.4</f>
        <v>4458.4960000000001</v>
      </c>
      <c r="I65" s="43">
        <f>D65*174.16*10*0.4</f>
        <v>2786.56</v>
      </c>
      <c r="J65" s="43"/>
      <c r="K65" s="43"/>
      <c r="L65" s="55"/>
      <c r="M65" s="43">
        <f>C65*174.16*8*0.6</f>
        <v>6687.7439999999997</v>
      </c>
      <c r="N65" s="43">
        <f>D65*174.16*10*0.6</f>
        <v>4179.8399999999992</v>
      </c>
      <c r="O65" s="43"/>
      <c r="P65" s="43"/>
      <c r="Q65" s="56"/>
      <c r="R65" s="43">
        <f t="shared" ref="R65:S67" si="11">H65+M65</f>
        <v>11146.24</v>
      </c>
      <c r="S65" s="43">
        <f t="shared" si="11"/>
        <v>6966.4</v>
      </c>
      <c r="T65" s="43"/>
      <c r="U65" s="43"/>
      <c r="V65" s="43"/>
      <c r="W65" s="57"/>
      <c r="X65" s="57"/>
      <c r="Y65" s="58"/>
      <c r="Z65" s="58"/>
    </row>
    <row r="66" spans="1:26" x14ac:dyDescent="0.2">
      <c r="A66" s="8">
        <v>3</v>
      </c>
      <c r="B66" s="10" t="s">
        <v>68</v>
      </c>
      <c r="C66" s="11">
        <v>5</v>
      </c>
      <c r="D66" s="11">
        <v>5</v>
      </c>
      <c r="E66" s="11"/>
      <c r="F66" s="11"/>
      <c r="G66" s="11"/>
      <c r="H66" s="6">
        <f>C66*174.16*8*0.4</f>
        <v>2786.56</v>
      </c>
      <c r="I66" s="6">
        <f>D66*174.16*10*0.4</f>
        <v>3483.2000000000003</v>
      </c>
      <c r="J66" s="6"/>
      <c r="K66" s="54"/>
      <c r="L66" s="54"/>
      <c r="M66" s="6">
        <f>C66*174.16*8*0.6</f>
        <v>4179.8399999999992</v>
      </c>
      <c r="N66" s="6">
        <f>D66*174.16*10*0.6</f>
        <v>5224.8</v>
      </c>
      <c r="O66" s="6"/>
      <c r="P66" s="54"/>
      <c r="Q66" s="59"/>
      <c r="R66" s="6">
        <f t="shared" si="11"/>
        <v>6966.4</v>
      </c>
      <c r="S66" s="6">
        <f t="shared" si="11"/>
        <v>8708</v>
      </c>
      <c r="T66" s="6"/>
      <c r="U66" s="6"/>
      <c r="V66" s="6"/>
      <c r="W66" s="53"/>
      <c r="X66" s="53"/>
      <c r="Y66" s="15"/>
      <c r="Z66" s="15"/>
    </row>
    <row r="67" spans="1:26" x14ac:dyDescent="0.2">
      <c r="A67" s="8">
        <v>4</v>
      </c>
      <c r="B67" s="10" t="s">
        <v>7</v>
      </c>
      <c r="C67" s="11">
        <v>14</v>
      </c>
      <c r="D67" s="11">
        <v>14</v>
      </c>
      <c r="E67" s="11"/>
      <c r="F67" s="11"/>
      <c r="G67" s="11"/>
      <c r="H67" s="6">
        <f>C67*174.16*8*0.4</f>
        <v>7802.3679999999995</v>
      </c>
      <c r="I67" s="6">
        <f>D67*174.16*10*0.4</f>
        <v>9752.9599999999991</v>
      </c>
      <c r="J67" s="6"/>
      <c r="K67" s="54"/>
      <c r="L67" s="54"/>
      <c r="M67" s="6">
        <f>C67*174.16*8*0.6</f>
        <v>11703.551999999998</v>
      </c>
      <c r="N67" s="6">
        <f>D67*174.16*10*0.6</f>
        <v>14629.439999999999</v>
      </c>
      <c r="O67" s="6"/>
      <c r="P67" s="6"/>
      <c r="Q67" s="59"/>
      <c r="R67" s="6">
        <f t="shared" si="11"/>
        <v>19505.919999999998</v>
      </c>
      <c r="S67" s="6">
        <f t="shared" si="11"/>
        <v>24382.399999999998</v>
      </c>
      <c r="T67" s="6"/>
      <c r="U67" s="6"/>
      <c r="V67" s="6"/>
      <c r="W67" s="53"/>
      <c r="X67" s="53"/>
      <c r="Y67" s="15"/>
      <c r="Z67" s="15"/>
    </row>
    <row r="68" spans="1:26" x14ac:dyDescent="0.2">
      <c r="A68" s="8">
        <v>5</v>
      </c>
      <c r="B68" s="10" t="s">
        <v>10</v>
      </c>
      <c r="C68" s="11"/>
      <c r="D68" s="11"/>
      <c r="E68" s="11"/>
      <c r="F68" s="11"/>
      <c r="G68" s="11">
        <v>10</v>
      </c>
      <c r="H68" s="6"/>
      <c r="I68" s="6"/>
      <c r="J68" s="6"/>
      <c r="K68" s="6"/>
      <c r="L68" s="6">
        <f>G68*174.16*10*0.4</f>
        <v>6966.4000000000005</v>
      </c>
      <c r="M68" s="6"/>
      <c r="N68" s="6"/>
      <c r="O68" s="6"/>
      <c r="P68" s="6"/>
      <c r="Q68" s="6">
        <f>G68*174.16*10*0.6</f>
        <v>10449.6</v>
      </c>
      <c r="R68" s="6"/>
      <c r="S68" s="6"/>
      <c r="T68" s="6"/>
      <c r="U68" s="6">
        <f>K68+P68</f>
        <v>0</v>
      </c>
      <c r="V68" s="6">
        <f>L68+Q68</f>
        <v>17416</v>
      </c>
      <c r="W68" s="53"/>
      <c r="X68" s="53"/>
      <c r="Y68" s="15"/>
      <c r="Z68" s="15"/>
    </row>
    <row r="69" spans="1:26" x14ac:dyDescent="0.2">
      <c r="A69" s="8">
        <v>6</v>
      </c>
      <c r="B69" s="10" t="s">
        <v>9</v>
      </c>
      <c r="C69" s="11">
        <v>2</v>
      </c>
      <c r="D69" s="11"/>
      <c r="E69" s="11"/>
      <c r="F69" s="11"/>
      <c r="G69" s="11"/>
      <c r="H69" s="6">
        <f>C69*174.16*8*0.4</f>
        <v>1114.624</v>
      </c>
      <c r="I69" s="6"/>
      <c r="J69" s="6"/>
      <c r="K69" s="54"/>
      <c r="L69" s="54"/>
      <c r="M69" s="6">
        <f>C69*174.16*8*0.6</f>
        <v>1671.9359999999999</v>
      </c>
      <c r="N69" s="6"/>
      <c r="O69" s="6"/>
      <c r="P69" s="54"/>
      <c r="Q69" s="59"/>
      <c r="R69" s="6">
        <f>H69+M69</f>
        <v>2786.56</v>
      </c>
      <c r="S69" s="6"/>
      <c r="T69" s="6"/>
      <c r="U69" s="6"/>
      <c r="V69" s="6"/>
      <c r="W69" s="53"/>
      <c r="X69" s="53"/>
      <c r="Y69" s="15"/>
      <c r="Z69" s="15"/>
    </row>
    <row r="70" spans="1:26" x14ac:dyDescent="0.2">
      <c r="A70" s="8">
        <v>7</v>
      </c>
      <c r="B70" s="10" t="s">
        <v>8</v>
      </c>
      <c r="C70" s="11">
        <f>C71+C72</f>
        <v>4</v>
      </c>
      <c r="D70" s="11">
        <f>D71+D72</f>
        <v>4</v>
      </c>
      <c r="E70" s="11"/>
      <c r="F70" s="11"/>
      <c r="G70" s="11"/>
      <c r="H70" s="6">
        <f>H71+H72</f>
        <v>2229.248</v>
      </c>
      <c r="I70" s="6">
        <f>I71+I72</f>
        <v>2786.56</v>
      </c>
      <c r="J70" s="6"/>
      <c r="K70" s="54"/>
      <c r="L70" s="54"/>
      <c r="M70" s="6">
        <f>M71+M72</f>
        <v>3343.8719999999998</v>
      </c>
      <c r="N70" s="6">
        <f>N71+N72</f>
        <v>4179.84</v>
      </c>
      <c r="O70" s="6"/>
      <c r="P70" s="6"/>
      <c r="Q70" s="56"/>
      <c r="R70" s="6">
        <f>R71+R72</f>
        <v>5573.12</v>
      </c>
      <c r="S70" s="6">
        <f>S71+S72</f>
        <v>6966.4</v>
      </c>
      <c r="T70" s="6"/>
      <c r="U70" s="6"/>
      <c r="V70" s="6"/>
      <c r="W70" s="53"/>
      <c r="X70" s="53"/>
      <c r="Y70" s="15"/>
      <c r="Z70" s="15"/>
    </row>
    <row r="71" spans="1:26" s="44" customFormat="1" ht="12" x14ac:dyDescent="0.2">
      <c r="A71" s="41"/>
      <c r="B71" s="45" t="s">
        <v>28</v>
      </c>
      <c r="C71" s="42">
        <v>3</v>
      </c>
      <c r="D71" s="42">
        <v>3</v>
      </c>
      <c r="E71" s="42"/>
      <c r="F71" s="42"/>
      <c r="G71" s="42"/>
      <c r="H71" s="43">
        <f>C71*174.16*8*0.4</f>
        <v>1671.9360000000001</v>
      </c>
      <c r="I71" s="43">
        <f>D71*174.16*10*0.4</f>
        <v>2089.92</v>
      </c>
      <c r="J71" s="43"/>
      <c r="K71" s="43"/>
      <c r="L71" s="55"/>
      <c r="M71" s="43">
        <f>C71*174.16*8*0.6</f>
        <v>2507.904</v>
      </c>
      <c r="N71" s="43">
        <f>D71*174.16*10*0.6</f>
        <v>3134.88</v>
      </c>
      <c r="O71" s="43"/>
      <c r="P71" s="43"/>
      <c r="Q71" s="56"/>
      <c r="R71" s="43">
        <f>H71+M71</f>
        <v>4179.84</v>
      </c>
      <c r="S71" s="43">
        <f>I71+N71</f>
        <v>5224.8</v>
      </c>
      <c r="T71" s="43"/>
      <c r="U71" s="43"/>
      <c r="V71" s="43"/>
      <c r="W71" s="57"/>
      <c r="X71" s="57"/>
      <c r="Y71" s="58"/>
      <c r="Z71" s="58"/>
    </row>
    <row r="72" spans="1:26" s="44" customFormat="1" ht="12" x14ac:dyDescent="0.2">
      <c r="A72" s="41"/>
      <c r="B72" s="45" t="s">
        <v>29</v>
      </c>
      <c r="C72" s="42">
        <v>1</v>
      </c>
      <c r="D72" s="42">
        <v>1</v>
      </c>
      <c r="E72" s="42"/>
      <c r="F72" s="42"/>
      <c r="G72" s="42"/>
      <c r="H72" s="43">
        <f>C72*174.16*8*0.4</f>
        <v>557.31200000000001</v>
      </c>
      <c r="I72" s="43">
        <f>D72*174.16*10*0.4</f>
        <v>696.64</v>
      </c>
      <c r="J72" s="43"/>
      <c r="K72" s="43"/>
      <c r="L72" s="55"/>
      <c r="M72" s="43">
        <f>C72*174.16*8*0.6</f>
        <v>835.96799999999996</v>
      </c>
      <c r="N72" s="43">
        <f>D72*174.16*10*0.6</f>
        <v>1044.9599999999998</v>
      </c>
      <c r="O72" s="43"/>
      <c r="P72" s="43"/>
      <c r="Q72" s="56"/>
      <c r="R72" s="43">
        <f>H72+M72</f>
        <v>1393.28</v>
      </c>
      <c r="S72" s="43">
        <f>I72+N72</f>
        <v>1741.6</v>
      </c>
      <c r="T72" s="43"/>
      <c r="U72" s="43"/>
      <c r="V72" s="43"/>
      <c r="W72" s="57"/>
      <c r="X72" s="57"/>
      <c r="Y72" s="58"/>
      <c r="Z72" s="58"/>
    </row>
    <row r="73" spans="1:26" x14ac:dyDescent="0.2">
      <c r="A73" s="8">
        <v>8</v>
      </c>
      <c r="B73" s="10" t="s">
        <v>69</v>
      </c>
      <c r="C73" s="11"/>
      <c r="D73" s="11"/>
      <c r="E73" s="11"/>
      <c r="F73" s="11"/>
      <c r="G73" s="11">
        <v>20</v>
      </c>
      <c r="H73" s="6"/>
      <c r="I73" s="6"/>
      <c r="J73" s="6"/>
      <c r="K73" s="6"/>
      <c r="L73" s="6">
        <f>G73*174.16*10*0.4</f>
        <v>13932.800000000001</v>
      </c>
      <c r="M73" s="6"/>
      <c r="N73" s="6"/>
      <c r="O73" s="6"/>
      <c r="P73" s="6"/>
      <c r="Q73" s="6">
        <f>G73*174.16*10*0.6</f>
        <v>20899.2</v>
      </c>
      <c r="R73" s="6"/>
      <c r="S73" s="6"/>
      <c r="T73" s="6"/>
      <c r="U73" s="6"/>
      <c r="V73" s="6">
        <f>L73+Q73</f>
        <v>34832</v>
      </c>
      <c r="W73" s="53"/>
      <c r="X73" s="53"/>
      <c r="Y73" s="15"/>
      <c r="Z73" s="15"/>
    </row>
    <row r="74" spans="1:26" x14ac:dyDescent="0.2">
      <c r="A74" s="24"/>
      <c r="B74" s="25" t="s">
        <v>3</v>
      </c>
      <c r="C74" s="26">
        <f>C62+C63+C66+C67+C68+C69+C70+C73</f>
        <v>53</v>
      </c>
      <c r="D74" s="26">
        <f t="shared" ref="D74:G74" si="12">D62+D63+D66+D67+D68+D69+D70+D73</f>
        <v>41</v>
      </c>
      <c r="E74" s="26">
        <f t="shared" si="12"/>
        <v>34</v>
      </c>
      <c r="F74" s="26">
        <f t="shared" si="12"/>
        <v>20</v>
      </c>
      <c r="G74" s="26">
        <f t="shared" si="12"/>
        <v>44</v>
      </c>
      <c r="H74" s="23">
        <f>H62+H63+H66+H67+H68+H69+H70+H73</f>
        <v>29537.536</v>
      </c>
      <c r="I74" s="23">
        <f t="shared" ref="I74:V74" si="13">I62+I63+I66+I67+I68+I69+I70+I73</f>
        <v>28562.240000000002</v>
      </c>
      <c r="J74" s="23">
        <f t="shared" si="13"/>
        <v>23685.760000000002</v>
      </c>
      <c r="K74" s="23">
        <f t="shared" si="13"/>
        <v>13932.800000000001</v>
      </c>
      <c r="L74" s="23">
        <f t="shared" si="13"/>
        <v>30652.160000000003</v>
      </c>
      <c r="M74" s="23">
        <f t="shared" si="13"/>
        <v>44306.303999999996</v>
      </c>
      <c r="N74" s="23">
        <f t="shared" si="13"/>
        <v>42843.360000000001</v>
      </c>
      <c r="O74" s="23">
        <f t="shared" si="13"/>
        <v>35528.639999999999</v>
      </c>
      <c r="P74" s="23">
        <f t="shared" si="13"/>
        <v>20899.2</v>
      </c>
      <c r="Q74" s="23">
        <f t="shared" si="13"/>
        <v>45978.240000000005</v>
      </c>
      <c r="R74" s="23">
        <f t="shared" si="13"/>
        <v>73843.839999999997</v>
      </c>
      <c r="S74" s="23">
        <f t="shared" si="13"/>
        <v>71405.599999999991</v>
      </c>
      <c r="T74" s="23">
        <f t="shared" si="13"/>
        <v>59214.399999999994</v>
      </c>
      <c r="U74" s="23">
        <f t="shared" si="13"/>
        <v>34832</v>
      </c>
      <c r="V74" s="23">
        <f t="shared" si="13"/>
        <v>76630.399999999994</v>
      </c>
      <c r="W74" s="53"/>
      <c r="X74" s="53"/>
      <c r="Y74" s="15"/>
      <c r="Z74" s="15"/>
    </row>
    <row r="75" spans="1:26" x14ac:dyDescent="0.2">
      <c r="M75" s="12"/>
      <c r="N75" s="12"/>
      <c r="O75" s="12"/>
      <c r="P75" s="12"/>
      <c r="W75" s="15"/>
      <c r="X75" s="15"/>
      <c r="Y75" s="53"/>
      <c r="Z75" s="15"/>
    </row>
    <row r="76" spans="1:26" ht="14.45" customHeight="1" x14ac:dyDescent="0.2">
      <c r="A76" s="77" t="s">
        <v>14</v>
      </c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60"/>
      <c r="S76" s="60"/>
      <c r="T76" s="60"/>
      <c r="U76" s="60"/>
      <c r="V76" s="60"/>
      <c r="W76" s="50"/>
      <c r="X76" s="50"/>
      <c r="Y76" s="50"/>
    </row>
    <row r="77" spans="1:26" s="78" customFormat="1" ht="14.45" customHeight="1" x14ac:dyDescent="0.25">
      <c r="A77" s="77" t="s">
        <v>92</v>
      </c>
    </row>
    <row r="78" spans="1:26" ht="12.75" customHeight="1" x14ac:dyDescent="0.2">
      <c r="A78" s="79" t="s">
        <v>70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61"/>
      <c r="X78" s="62"/>
      <c r="Y78" s="51"/>
    </row>
    <row r="79" spans="1:26" x14ac:dyDescent="0.2">
      <c r="A79" s="80" t="s">
        <v>71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62"/>
      <c r="X79" s="51"/>
      <c r="Y79" s="51"/>
    </row>
    <row r="80" spans="1:26" ht="15" x14ac:dyDescent="0.25">
      <c r="A80" s="79" t="s">
        <v>72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63"/>
      <c r="X80" s="50"/>
      <c r="Y80" s="50"/>
    </row>
    <row r="81" spans="1:25" x14ac:dyDescent="0.2">
      <c r="A81" s="72" t="s">
        <v>73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62"/>
      <c r="X81" s="50"/>
      <c r="Y81" s="50"/>
    </row>
    <row r="82" spans="1:25" x14ac:dyDescent="0.2">
      <c r="A82" s="79" t="s">
        <v>74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62"/>
      <c r="X82" s="50"/>
      <c r="Y82" s="50"/>
    </row>
    <row r="83" spans="1:25" x14ac:dyDescent="0.2">
      <c r="A83" s="72" t="s">
        <v>75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62"/>
      <c r="X83" s="50"/>
      <c r="Y83" s="50"/>
    </row>
    <row r="84" spans="1:25" ht="15" x14ac:dyDescent="0.25">
      <c r="A84" s="79" t="s">
        <v>76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63"/>
      <c r="X84" s="50"/>
      <c r="Y84" s="50"/>
    </row>
    <row r="85" spans="1:25" x14ac:dyDescent="0.2">
      <c r="A85" s="72" t="s">
        <v>77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62"/>
      <c r="X85" s="50"/>
      <c r="Y85" s="50"/>
    </row>
    <row r="86" spans="1:25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62"/>
      <c r="X86" s="50"/>
      <c r="Y86" s="50"/>
    </row>
    <row r="87" spans="1:25" ht="15" x14ac:dyDescent="0.25">
      <c r="A87" s="89" t="s">
        <v>93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51"/>
      <c r="Q87" s="51"/>
      <c r="R87" s="51"/>
      <c r="S87" s="51"/>
      <c r="T87" s="51"/>
      <c r="U87" s="51"/>
      <c r="V87" s="51"/>
      <c r="W87" s="62"/>
      <c r="X87" s="50"/>
      <c r="Y87" s="50"/>
    </row>
    <row r="88" spans="1:25" ht="15" x14ac:dyDescent="0.25">
      <c r="A88" s="72" t="s">
        <v>94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51"/>
      <c r="R88" s="51"/>
      <c r="S88" s="51"/>
      <c r="T88" s="51"/>
      <c r="U88" s="51"/>
      <c r="V88" s="51"/>
      <c r="W88" s="62"/>
      <c r="X88" s="50"/>
      <c r="Y88" s="50"/>
    </row>
    <row r="89" spans="1:25" ht="15" x14ac:dyDescent="0.25">
      <c r="A89" s="72" t="s">
        <v>95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51"/>
      <c r="Q89" s="51"/>
      <c r="R89" s="51"/>
      <c r="S89" s="51"/>
      <c r="T89" s="51"/>
      <c r="U89" s="51"/>
      <c r="V89" s="51"/>
      <c r="W89" s="62"/>
      <c r="X89" s="50"/>
      <c r="Y89" s="50"/>
    </row>
    <row r="90" spans="1:25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1:25" s="78" customFormat="1" ht="15" x14ac:dyDescent="0.25">
      <c r="A91" s="77" t="s">
        <v>78</v>
      </c>
    </row>
    <row r="92" spans="1:25" x14ac:dyDescent="0.2">
      <c r="A92" s="79" t="s">
        <v>79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61"/>
      <c r="X92" s="62"/>
      <c r="Y92" s="51"/>
    </row>
    <row r="93" spans="1:25" x14ac:dyDescent="0.2">
      <c r="A93" s="72" t="s">
        <v>80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62"/>
      <c r="X93" s="51"/>
      <c r="Y93" s="51"/>
    </row>
    <row r="94" spans="1:25" ht="15" x14ac:dyDescent="0.25">
      <c r="A94" s="79" t="s">
        <v>81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63"/>
      <c r="X94" s="50"/>
      <c r="Y94" s="50"/>
    </row>
    <row r="95" spans="1:25" x14ac:dyDescent="0.2">
      <c r="A95" s="72" t="s">
        <v>82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62"/>
      <c r="X95" s="50"/>
      <c r="Y95" s="50"/>
    </row>
    <row r="96" spans="1:25" x14ac:dyDescent="0.2">
      <c r="A96" s="79" t="s">
        <v>83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62"/>
      <c r="X96" s="50"/>
      <c r="Y96" s="50"/>
    </row>
    <row r="97" spans="1:25" x14ac:dyDescent="0.2">
      <c r="A97" s="72" t="s">
        <v>84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62"/>
      <c r="X97" s="50"/>
      <c r="Y97" s="50"/>
    </row>
    <row r="98" spans="1:25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62"/>
      <c r="X98" s="50"/>
      <c r="Y98" s="50"/>
    </row>
    <row r="99" spans="1:25" s="93" customFormat="1" ht="15" x14ac:dyDescent="0.25">
      <c r="A99" s="89" t="s">
        <v>96</v>
      </c>
    </row>
    <row r="100" spans="1:25" s="94" customFormat="1" ht="15" x14ac:dyDescent="0.25">
      <c r="A100" s="72" t="s">
        <v>97</v>
      </c>
    </row>
    <row r="101" spans="1:25" s="94" customFormat="1" ht="15" x14ac:dyDescent="0.25">
      <c r="A101" s="72" t="s">
        <v>98</v>
      </c>
    </row>
    <row r="102" spans="1:25" s="68" customFormat="1" ht="15" x14ac:dyDescent="0.25">
      <c r="A102" s="51"/>
    </row>
    <row r="103" spans="1:25" x14ac:dyDescent="0.2">
      <c r="A103" s="89" t="s">
        <v>15</v>
      </c>
      <c r="B103" s="89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spans="1:25" x14ac:dyDescent="0.2">
      <c r="A104" s="90" t="s">
        <v>88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50"/>
      <c r="R104" s="50"/>
      <c r="S104" s="50"/>
      <c r="T104" s="50"/>
      <c r="U104" s="50"/>
      <c r="V104" s="50"/>
    </row>
    <row r="105" spans="1:25" x14ac:dyDescent="0.2">
      <c r="A105" s="50" t="s">
        <v>86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spans="1:25" x14ac:dyDescent="0.2">
      <c r="A106" s="50" t="s">
        <v>21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spans="1:25" x14ac:dyDescent="0.2">
      <c r="H107" s="12"/>
      <c r="I107" s="12"/>
      <c r="J107" s="12"/>
    </row>
    <row r="108" spans="1:25" x14ac:dyDescent="0.2">
      <c r="H108" s="12"/>
      <c r="I108" s="12"/>
      <c r="J108" s="12"/>
    </row>
    <row r="109" spans="1:25" x14ac:dyDescent="0.2">
      <c r="F109" s="64"/>
      <c r="H109" s="65"/>
      <c r="I109" s="65"/>
      <c r="J109" s="12"/>
      <c r="K109" s="12"/>
    </row>
    <row r="110" spans="1:25" x14ac:dyDescent="0.2">
      <c r="F110" s="66"/>
      <c r="H110" s="12"/>
      <c r="I110" s="12"/>
      <c r="J110" s="19"/>
      <c r="K110" s="12"/>
      <c r="L110" s="19"/>
      <c r="M110" s="19"/>
    </row>
    <row r="111" spans="1:25" x14ac:dyDescent="0.2">
      <c r="F111" s="66"/>
      <c r="H111" s="65"/>
      <c r="I111" s="65"/>
      <c r="J111" s="19"/>
      <c r="K111" s="12"/>
      <c r="L111" s="19"/>
      <c r="M111" s="19"/>
    </row>
    <row r="112" spans="1:25" x14ac:dyDescent="0.2">
      <c r="F112" s="66"/>
      <c r="H112" s="12"/>
      <c r="I112" s="12"/>
      <c r="J112" s="19"/>
      <c r="K112" s="12"/>
      <c r="L112" s="19"/>
      <c r="M112" s="44"/>
    </row>
    <row r="113" spans="4:13" x14ac:dyDescent="0.2">
      <c r="F113" s="66"/>
      <c r="H113" s="65"/>
      <c r="I113" s="65"/>
      <c r="J113" s="19"/>
      <c r="K113" s="12"/>
      <c r="L113" s="19"/>
      <c r="M113" s="19"/>
    </row>
    <row r="114" spans="4:13" x14ac:dyDescent="0.2">
      <c r="F114" s="66"/>
      <c r="H114" s="12"/>
      <c r="I114" s="12"/>
      <c r="J114" s="19"/>
      <c r="K114" s="12"/>
      <c r="L114" s="19"/>
    </row>
    <row r="115" spans="4:13" x14ac:dyDescent="0.2">
      <c r="F115" s="66"/>
      <c r="H115" s="65"/>
      <c r="I115" s="65"/>
      <c r="J115" s="19"/>
      <c r="K115" s="12"/>
      <c r="L115" s="19"/>
    </row>
    <row r="116" spans="4:13" x14ac:dyDescent="0.2">
      <c r="D116" s="19"/>
      <c r="E116" s="19"/>
      <c r="F116" s="19"/>
      <c r="H116" s="19"/>
      <c r="J116" s="12"/>
    </row>
    <row r="117" spans="4:13" x14ac:dyDescent="0.2">
      <c r="D117" s="19"/>
      <c r="E117" s="19"/>
      <c r="F117" s="19"/>
      <c r="H117" s="19"/>
      <c r="I117" s="19"/>
      <c r="J117" s="12"/>
    </row>
    <row r="118" spans="4:13" x14ac:dyDescent="0.2">
      <c r="D118" s="19"/>
      <c r="E118" s="19"/>
      <c r="F118" s="19"/>
      <c r="H118" s="19"/>
      <c r="J118" s="12"/>
    </row>
    <row r="119" spans="4:13" x14ac:dyDescent="0.2">
      <c r="D119" s="19"/>
      <c r="E119" s="19"/>
      <c r="F119" s="19"/>
      <c r="H119" s="19"/>
      <c r="J119" s="12"/>
    </row>
    <row r="120" spans="4:13" x14ac:dyDescent="0.2">
      <c r="D120" s="19"/>
      <c r="E120" s="19"/>
      <c r="F120" s="19"/>
      <c r="H120" s="19"/>
      <c r="J120" s="12"/>
    </row>
    <row r="121" spans="4:13" x14ac:dyDescent="0.2">
      <c r="D121" s="19"/>
      <c r="E121" s="19"/>
      <c r="F121" s="19"/>
      <c r="H121" s="19"/>
    </row>
    <row r="122" spans="4:13" x14ac:dyDescent="0.2">
      <c r="D122" s="19"/>
      <c r="E122" s="19"/>
      <c r="F122" s="19"/>
      <c r="H122" s="19"/>
    </row>
    <row r="123" spans="4:13" x14ac:dyDescent="0.2">
      <c r="D123" s="19"/>
      <c r="E123" s="19"/>
      <c r="F123" s="19"/>
      <c r="H123" s="19"/>
    </row>
    <row r="124" spans="4:13" x14ac:dyDescent="0.2">
      <c r="D124" s="19"/>
      <c r="E124" s="19"/>
      <c r="F124" s="19"/>
      <c r="H124" s="19"/>
    </row>
    <row r="126" spans="4:13" x14ac:dyDescent="0.2">
      <c r="D126" s="67"/>
      <c r="E126" s="67"/>
      <c r="F126" s="67"/>
      <c r="H126" s="67"/>
    </row>
    <row r="128" spans="4:13" x14ac:dyDescent="0.2">
      <c r="H128" s="67"/>
    </row>
  </sheetData>
  <mergeCells count="70">
    <mergeCell ref="A100:XFD100"/>
    <mergeCell ref="A101:XFD101"/>
    <mergeCell ref="A88:P88"/>
    <mergeCell ref="A89:O89"/>
    <mergeCell ref="A91:XFD91"/>
    <mergeCell ref="A92:V92"/>
    <mergeCell ref="A93:V93"/>
    <mergeCell ref="A94:V94"/>
    <mergeCell ref="A103:B103"/>
    <mergeCell ref="A104:P104"/>
    <mergeCell ref="A36:O36"/>
    <mergeCell ref="A38:O38"/>
    <mergeCell ref="A37:P37"/>
    <mergeCell ref="A48:XFD48"/>
    <mergeCell ref="A49:XFD49"/>
    <mergeCell ref="A50:XFD50"/>
    <mergeCell ref="A96:V96"/>
    <mergeCell ref="A97:V97"/>
    <mergeCell ref="A95:V95"/>
    <mergeCell ref="A99:XFD99"/>
    <mergeCell ref="A82:V82"/>
    <mergeCell ref="A83:V83"/>
    <mergeCell ref="A84:V84"/>
    <mergeCell ref="A85:V85"/>
    <mergeCell ref="A87:O87"/>
    <mergeCell ref="A76:B76"/>
    <mergeCell ref="A77:XFD77"/>
    <mergeCell ref="A78:V78"/>
    <mergeCell ref="A79:V79"/>
    <mergeCell ref="A80:V80"/>
    <mergeCell ref="A81:V81"/>
    <mergeCell ref="A59:A61"/>
    <mergeCell ref="B59:B61"/>
    <mergeCell ref="C59:G60"/>
    <mergeCell ref="H59:V59"/>
    <mergeCell ref="H60:L60"/>
    <mergeCell ref="M60:Q60"/>
    <mergeCell ref="R60:V60"/>
    <mergeCell ref="A33:V33"/>
    <mergeCell ref="A57:V57"/>
    <mergeCell ref="A40:XFD40"/>
    <mergeCell ref="A41:V41"/>
    <mergeCell ref="A42:V42"/>
    <mergeCell ref="A43:V43"/>
    <mergeCell ref="A44:V44"/>
    <mergeCell ref="A45:V45"/>
    <mergeCell ref="A46:V46"/>
    <mergeCell ref="A52:B52"/>
    <mergeCell ref="A53:P53"/>
    <mergeCell ref="A34:V34"/>
    <mergeCell ref="M9:Q9"/>
    <mergeCell ref="R9:V9"/>
    <mergeCell ref="A25:B25"/>
    <mergeCell ref="A26:XFD26"/>
    <mergeCell ref="A27:V27"/>
    <mergeCell ref="A28:V28"/>
    <mergeCell ref="A8:A10"/>
    <mergeCell ref="B8:B10"/>
    <mergeCell ref="C8:G9"/>
    <mergeCell ref="H8:V8"/>
    <mergeCell ref="H9:L9"/>
    <mergeCell ref="A29:V29"/>
    <mergeCell ref="A30:V30"/>
    <mergeCell ref="A31:V31"/>
    <mergeCell ref="A32:V32"/>
    <mergeCell ref="Q1:V1"/>
    <mergeCell ref="Q2:V2"/>
    <mergeCell ref="P3:V3"/>
    <mergeCell ref="Q4:V4"/>
    <mergeCell ref="A6:V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0"/>
  <sheetViews>
    <sheetView zoomScaleNormal="100" workbookViewId="0">
      <selection activeCell="E11" sqref="E11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5" width="8.85546875" style="1"/>
    <col min="16" max="16" width="9.85546875" style="1" bestFit="1" customWidth="1"/>
    <col min="17" max="16384" width="8.85546875" style="1"/>
  </cols>
  <sheetData>
    <row r="1" spans="1:13" ht="14.45" customHeight="1" x14ac:dyDescent="0.2">
      <c r="D1" s="69" t="s">
        <v>30</v>
      </c>
      <c r="E1" s="69"/>
      <c r="F1" s="69"/>
      <c r="G1" s="69"/>
      <c r="H1" s="69"/>
      <c r="I1" s="69"/>
      <c r="J1" s="69"/>
    </row>
    <row r="2" spans="1:13" ht="14.45" customHeight="1" x14ac:dyDescent="0.2">
      <c r="D2" s="69" t="s">
        <v>13</v>
      </c>
      <c r="E2" s="69"/>
      <c r="F2" s="69"/>
      <c r="G2" s="69"/>
      <c r="H2" s="69"/>
      <c r="I2" s="69"/>
      <c r="J2" s="69"/>
    </row>
    <row r="3" spans="1:13" ht="14.45" customHeight="1" x14ac:dyDescent="0.2">
      <c r="D3" s="69" t="s">
        <v>25</v>
      </c>
      <c r="E3" s="69"/>
      <c r="F3" s="69"/>
      <c r="G3" s="69"/>
      <c r="H3" s="69"/>
      <c r="I3" s="69"/>
      <c r="J3" s="69"/>
    </row>
    <row r="4" spans="1:13" ht="14.45" customHeight="1" x14ac:dyDescent="0.2">
      <c r="D4" s="69" t="s">
        <v>89</v>
      </c>
      <c r="E4" s="69"/>
      <c r="F4" s="69"/>
      <c r="G4" s="69"/>
      <c r="H4" s="69"/>
      <c r="I4" s="69"/>
      <c r="J4" s="69"/>
    </row>
    <row r="5" spans="1:13" s="4" customFormat="1" ht="14.45" customHeight="1" x14ac:dyDescent="0.2">
      <c r="D5" s="14"/>
      <c r="E5" s="16"/>
      <c r="F5" s="16"/>
      <c r="G5" s="30"/>
      <c r="H5" s="30"/>
      <c r="I5" s="34"/>
      <c r="J5" s="30"/>
    </row>
    <row r="6" spans="1:13" s="4" customFormat="1" ht="26.45" customHeight="1" x14ac:dyDescent="0.2">
      <c r="A6" s="100" t="s">
        <v>48</v>
      </c>
      <c r="B6" s="100"/>
      <c r="C6" s="100"/>
      <c r="D6" s="100"/>
      <c r="E6" s="100"/>
      <c r="F6" s="100"/>
      <c r="G6" s="100"/>
      <c r="H6" s="100"/>
      <c r="I6" s="100"/>
      <c r="J6" s="100"/>
    </row>
    <row r="8" spans="1:13" s="2" customFormat="1" ht="13.15" customHeight="1" x14ac:dyDescent="0.25">
      <c r="A8" s="96" t="s">
        <v>4</v>
      </c>
      <c r="B8" s="99" t="s">
        <v>0</v>
      </c>
      <c r="C8" s="99" t="s">
        <v>1</v>
      </c>
      <c r="D8" s="99"/>
      <c r="E8" s="101" t="s">
        <v>2</v>
      </c>
      <c r="F8" s="102"/>
      <c r="G8" s="102"/>
      <c r="H8" s="102"/>
      <c r="I8" s="102"/>
      <c r="J8" s="103"/>
    </row>
    <row r="9" spans="1:13" s="2" customFormat="1" x14ac:dyDescent="0.25">
      <c r="A9" s="97"/>
      <c r="B9" s="99"/>
      <c r="C9" s="99"/>
      <c r="D9" s="99"/>
      <c r="E9" s="101" t="s">
        <v>18</v>
      </c>
      <c r="F9" s="102"/>
      <c r="G9" s="103"/>
      <c r="H9" s="101" t="s">
        <v>12</v>
      </c>
      <c r="I9" s="102"/>
      <c r="J9" s="103"/>
    </row>
    <row r="10" spans="1:13" s="2" customFormat="1" ht="63.75" x14ac:dyDescent="0.25">
      <c r="A10" s="98"/>
      <c r="B10" s="99"/>
      <c r="C10" s="3" t="s">
        <v>18</v>
      </c>
      <c r="D10" s="17" t="s">
        <v>12</v>
      </c>
      <c r="E10" s="37" t="s">
        <v>41</v>
      </c>
      <c r="F10" s="37" t="s">
        <v>42</v>
      </c>
      <c r="G10" s="31" t="s">
        <v>24</v>
      </c>
      <c r="H10" s="46" t="s">
        <v>41</v>
      </c>
      <c r="I10" s="46" t="s">
        <v>42</v>
      </c>
      <c r="J10" s="35" t="s">
        <v>24</v>
      </c>
    </row>
    <row r="11" spans="1:13" s="5" customFormat="1" x14ac:dyDescent="0.2">
      <c r="A11" s="8">
        <v>1</v>
      </c>
      <c r="B11" s="9" t="s">
        <v>11</v>
      </c>
      <c r="C11" s="29"/>
      <c r="D11" s="29">
        <v>29</v>
      </c>
      <c r="E11" s="6"/>
      <c r="F11" s="6"/>
      <c r="G11" s="6"/>
      <c r="H11" s="6">
        <v>10101.280000000001</v>
      </c>
      <c r="I11" s="6">
        <v>15151.92</v>
      </c>
      <c r="J11" s="6">
        <f>SUM(H11:I11)</f>
        <v>25253.200000000001</v>
      </c>
      <c r="L11" s="12"/>
      <c r="M11" s="12"/>
    </row>
    <row r="12" spans="1:13" s="5" customFormat="1" x14ac:dyDescent="0.2">
      <c r="A12" s="8">
        <v>2</v>
      </c>
      <c r="B12" s="10" t="s">
        <v>22</v>
      </c>
      <c r="C12" s="11"/>
      <c r="D12" s="11">
        <v>25</v>
      </c>
      <c r="E12" s="6"/>
      <c r="F12" s="6"/>
      <c r="G12" s="6"/>
      <c r="H12" s="6">
        <v>8708</v>
      </c>
      <c r="I12" s="6">
        <v>13062</v>
      </c>
      <c r="J12" s="6">
        <f>SUM(H12:I12)</f>
        <v>21770</v>
      </c>
      <c r="L12" s="12"/>
      <c r="M12" s="12"/>
    </row>
    <row r="13" spans="1:13" s="5" customFormat="1" x14ac:dyDescent="0.2">
      <c r="A13" s="8">
        <v>3</v>
      </c>
      <c r="B13" s="10" t="s">
        <v>47</v>
      </c>
      <c r="C13" s="11">
        <v>11</v>
      </c>
      <c r="D13" s="11"/>
      <c r="E13" s="6">
        <v>3831.52</v>
      </c>
      <c r="F13" s="6">
        <v>5747.28</v>
      </c>
      <c r="G13" s="6">
        <f>SUM(E13:F13)</f>
        <v>9578.7999999999993</v>
      </c>
      <c r="H13" s="6"/>
      <c r="I13" s="6"/>
      <c r="J13" s="6"/>
      <c r="L13" s="12"/>
      <c r="M13" s="12"/>
    </row>
    <row r="14" spans="1:13" s="5" customFormat="1" x14ac:dyDescent="0.2">
      <c r="A14" s="8">
        <v>4</v>
      </c>
      <c r="B14" s="10" t="s">
        <v>7</v>
      </c>
      <c r="C14" s="11">
        <v>15</v>
      </c>
      <c r="D14" s="11"/>
      <c r="E14" s="6">
        <v>5224.8</v>
      </c>
      <c r="F14" s="6">
        <v>7837.2</v>
      </c>
      <c r="G14" s="6">
        <v>13062</v>
      </c>
      <c r="H14" s="6"/>
      <c r="I14" s="6"/>
      <c r="J14" s="6"/>
      <c r="L14" s="12"/>
      <c r="M14" s="12"/>
    </row>
    <row r="15" spans="1:13" s="5" customFormat="1" x14ac:dyDescent="0.2">
      <c r="A15" s="8">
        <v>5</v>
      </c>
      <c r="B15" s="10" t="s">
        <v>10</v>
      </c>
      <c r="C15" s="11"/>
      <c r="D15" s="11">
        <v>11</v>
      </c>
      <c r="E15" s="6"/>
      <c r="F15" s="6"/>
      <c r="G15" s="6"/>
      <c r="H15" s="6">
        <v>3831.52</v>
      </c>
      <c r="I15" s="6">
        <v>5747.28</v>
      </c>
      <c r="J15" s="6">
        <f>SUM(H15:I15)</f>
        <v>9578.7999999999993</v>
      </c>
      <c r="L15" s="12"/>
      <c r="M15" s="12"/>
    </row>
    <row r="16" spans="1:13" s="5" customFormat="1" x14ac:dyDescent="0.2">
      <c r="A16" s="8">
        <v>6</v>
      </c>
      <c r="B16" s="10" t="s">
        <v>9</v>
      </c>
      <c r="C16" s="11"/>
      <c r="D16" s="11">
        <v>4</v>
      </c>
      <c r="E16" s="6"/>
      <c r="F16" s="6"/>
      <c r="G16" s="6"/>
      <c r="H16" s="6">
        <v>1393.28</v>
      </c>
      <c r="I16" s="6">
        <v>2089.92</v>
      </c>
      <c r="J16" s="6">
        <f>SUM(H16:I16)</f>
        <v>3483.2</v>
      </c>
      <c r="L16" s="12"/>
      <c r="M16" s="12"/>
    </row>
    <row r="17" spans="1:16" s="5" customFormat="1" x14ac:dyDescent="0.2">
      <c r="A17" s="8">
        <v>7</v>
      </c>
      <c r="B17" s="10" t="s">
        <v>8</v>
      </c>
      <c r="C17" s="11"/>
      <c r="D17" s="11">
        <v>7</v>
      </c>
      <c r="E17" s="6"/>
      <c r="F17" s="6"/>
      <c r="G17" s="6"/>
      <c r="H17" s="6">
        <v>2438.2399999999998</v>
      </c>
      <c r="I17" s="6">
        <v>3657.36</v>
      </c>
      <c r="J17" s="6">
        <f>SUM(H17:I17)</f>
        <v>6095.6</v>
      </c>
      <c r="L17" s="12"/>
      <c r="M17" s="12"/>
    </row>
    <row r="18" spans="1:16" s="44" customFormat="1" ht="12" x14ac:dyDescent="0.2">
      <c r="A18" s="41"/>
      <c r="B18" s="45" t="s">
        <v>28</v>
      </c>
      <c r="C18" s="42"/>
      <c r="D18" s="42">
        <v>5</v>
      </c>
      <c r="E18" s="43"/>
      <c r="F18" s="43"/>
      <c r="G18" s="43"/>
      <c r="H18" s="43">
        <v>1741.6</v>
      </c>
      <c r="I18" s="43">
        <v>2612.4</v>
      </c>
      <c r="J18" s="43"/>
      <c r="L18" s="19"/>
      <c r="M18" s="19"/>
    </row>
    <row r="19" spans="1:16" s="44" customFormat="1" ht="12" x14ac:dyDescent="0.2">
      <c r="A19" s="41"/>
      <c r="B19" s="45" t="s">
        <v>29</v>
      </c>
      <c r="C19" s="42"/>
      <c r="D19" s="42">
        <v>2</v>
      </c>
      <c r="E19" s="43"/>
      <c r="F19" s="43"/>
      <c r="G19" s="43"/>
      <c r="H19" s="43">
        <v>696.64</v>
      </c>
      <c r="I19" s="43">
        <v>1044.96</v>
      </c>
      <c r="J19" s="43"/>
      <c r="L19" s="19"/>
      <c r="M19" s="19"/>
    </row>
    <row r="20" spans="1:16" s="5" customFormat="1" ht="51" x14ac:dyDescent="0.2">
      <c r="A20" s="8">
        <v>8</v>
      </c>
      <c r="B20" s="49" t="s">
        <v>31</v>
      </c>
      <c r="C20" s="8"/>
      <c r="D20" s="8">
        <v>37</v>
      </c>
      <c r="E20" s="6"/>
      <c r="F20" s="6"/>
      <c r="G20" s="6"/>
      <c r="H20" s="6">
        <v>12887.84</v>
      </c>
      <c r="I20" s="6">
        <v>19331.759999999998</v>
      </c>
      <c r="J20" s="6">
        <f>SUM(H20:I20)</f>
        <v>32219.599999999999</v>
      </c>
      <c r="L20" s="12"/>
      <c r="M20" s="12"/>
      <c r="P20" s="12"/>
    </row>
    <row r="21" spans="1:16" x14ac:dyDescent="0.2">
      <c r="A21" s="20"/>
      <c r="B21" s="21" t="s">
        <v>3</v>
      </c>
      <c r="C21" s="22">
        <f t="shared" ref="C21:J21" si="0">C11+C12+C13+C14+C15+C16+C17+C20</f>
        <v>26</v>
      </c>
      <c r="D21" s="22">
        <f t="shared" si="0"/>
        <v>113</v>
      </c>
      <c r="E21" s="27">
        <f t="shared" si="0"/>
        <v>9056.32</v>
      </c>
      <c r="F21" s="27">
        <f>F11+F12+F13+F14+F15+F16+F17+F20</f>
        <v>13584.48</v>
      </c>
      <c r="G21" s="27">
        <f t="shared" si="0"/>
        <v>22640.799999999999</v>
      </c>
      <c r="H21" s="27">
        <f t="shared" si="0"/>
        <v>39360.160000000003</v>
      </c>
      <c r="I21" s="27">
        <f t="shared" si="0"/>
        <v>59040.239999999991</v>
      </c>
      <c r="J21" s="27">
        <f t="shared" si="0"/>
        <v>98400.4</v>
      </c>
      <c r="L21" s="13"/>
    </row>
    <row r="23" spans="1:16" x14ac:dyDescent="0.2">
      <c r="A23" s="1" t="s">
        <v>14</v>
      </c>
      <c r="E23" s="12"/>
      <c r="F23" s="12"/>
      <c r="G23" s="13"/>
      <c r="H23" s="13"/>
      <c r="I23" s="13"/>
      <c r="J23" s="13"/>
    </row>
    <row r="24" spans="1:16" x14ac:dyDescent="0.2">
      <c r="A24" s="95" t="s">
        <v>19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6" x14ac:dyDescent="0.2">
      <c r="A25" s="1" t="s">
        <v>20</v>
      </c>
    </row>
    <row r="26" spans="1:16" s="18" customFormat="1" x14ac:dyDescent="0.2">
      <c r="A26" s="95" t="s">
        <v>21</v>
      </c>
      <c r="B26" s="95"/>
      <c r="C26" s="95"/>
      <c r="D26" s="95"/>
      <c r="E26" s="95"/>
      <c r="F26" s="95"/>
      <c r="G26" s="95"/>
      <c r="H26" s="95"/>
      <c r="I26" s="95"/>
      <c r="J26" s="95"/>
    </row>
    <row r="28" spans="1:16" ht="26.45" customHeight="1" x14ac:dyDescent="0.2">
      <c r="A28" s="100" t="s">
        <v>49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6" x14ac:dyDescent="0.2">
      <c r="A29" s="4"/>
      <c r="B29" s="4"/>
      <c r="C29" s="4"/>
      <c r="D29" s="4"/>
    </row>
    <row r="30" spans="1:16" s="2" customFormat="1" ht="13.15" customHeight="1" x14ac:dyDescent="0.25">
      <c r="A30" s="96" t="s">
        <v>4</v>
      </c>
      <c r="B30" s="99" t="s">
        <v>0</v>
      </c>
      <c r="C30" s="99" t="s">
        <v>1</v>
      </c>
      <c r="D30" s="99"/>
      <c r="E30" s="101" t="s">
        <v>2</v>
      </c>
      <c r="F30" s="102"/>
      <c r="G30" s="102"/>
      <c r="H30" s="102"/>
      <c r="I30" s="102"/>
      <c r="J30" s="103"/>
    </row>
    <row r="31" spans="1:16" s="2" customFormat="1" x14ac:dyDescent="0.25">
      <c r="A31" s="97"/>
      <c r="B31" s="99"/>
      <c r="C31" s="99"/>
      <c r="D31" s="99"/>
      <c r="E31" s="101" t="s">
        <v>18</v>
      </c>
      <c r="F31" s="102"/>
      <c r="G31" s="103"/>
      <c r="H31" s="101" t="s">
        <v>12</v>
      </c>
      <c r="I31" s="102"/>
      <c r="J31" s="103"/>
    </row>
    <row r="32" spans="1:16" s="2" customFormat="1" ht="63.75" x14ac:dyDescent="0.25">
      <c r="A32" s="98"/>
      <c r="B32" s="99"/>
      <c r="C32" s="48" t="s">
        <v>18</v>
      </c>
      <c r="D32" s="48" t="s">
        <v>12</v>
      </c>
      <c r="E32" s="46" t="s">
        <v>41</v>
      </c>
      <c r="F32" s="46" t="s">
        <v>42</v>
      </c>
      <c r="G32" s="46" t="s">
        <v>24</v>
      </c>
      <c r="H32" s="46" t="s">
        <v>41</v>
      </c>
      <c r="I32" s="46" t="s">
        <v>42</v>
      </c>
      <c r="J32" s="46" t="s">
        <v>24</v>
      </c>
    </row>
    <row r="33" spans="1:16" s="5" customFormat="1" x14ac:dyDescent="0.2">
      <c r="A33" s="8">
        <v>1</v>
      </c>
      <c r="B33" s="9" t="s">
        <v>11</v>
      </c>
      <c r="C33" s="46"/>
      <c r="D33" s="46">
        <v>11</v>
      </c>
      <c r="E33" s="6"/>
      <c r="F33" s="6"/>
      <c r="G33" s="6"/>
      <c r="H33" s="6">
        <v>3831.52</v>
      </c>
      <c r="I33" s="6">
        <v>5747.28</v>
      </c>
      <c r="J33" s="6">
        <f>SUM(H33:I33)</f>
        <v>9578.7999999999993</v>
      </c>
      <c r="L33" s="12"/>
      <c r="M33" s="12"/>
    </row>
    <row r="34" spans="1:16" s="5" customFormat="1" x14ac:dyDescent="0.2">
      <c r="A34" s="8">
        <v>2</v>
      </c>
      <c r="B34" s="10" t="s">
        <v>22</v>
      </c>
      <c r="C34" s="11"/>
      <c r="D34" s="11">
        <v>10</v>
      </c>
      <c r="E34" s="6"/>
      <c r="F34" s="6"/>
      <c r="G34" s="6"/>
      <c r="H34" s="6">
        <v>3483.2</v>
      </c>
      <c r="I34" s="6">
        <v>5224.8</v>
      </c>
      <c r="J34" s="6">
        <f>SUM(H34:I34)</f>
        <v>8708</v>
      </c>
      <c r="L34" s="12"/>
      <c r="M34" s="12"/>
    </row>
    <row r="35" spans="1:16" s="5" customFormat="1" x14ac:dyDescent="0.2">
      <c r="A35" s="8">
        <v>3</v>
      </c>
      <c r="B35" s="10" t="s">
        <v>47</v>
      </c>
      <c r="C35" s="11">
        <v>4</v>
      </c>
      <c r="D35" s="11"/>
      <c r="E35" s="6">
        <v>1393.28</v>
      </c>
      <c r="F35" s="6">
        <v>2089.92</v>
      </c>
      <c r="G35" s="6">
        <f>SUM(E35:F35)</f>
        <v>3483.2</v>
      </c>
      <c r="H35" s="6"/>
      <c r="I35" s="6"/>
      <c r="J35" s="6"/>
      <c r="L35" s="12"/>
      <c r="M35" s="12"/>
    </row>
    <row r="36" spans="1:16" s="5" customFormat="1" x14ac:dyDescent="0.2">
      <c r="A36" s="8">
        <v>4</v>
      </c>
      <c r="B36" s="10" t="s">
        <v>7</v>
      </c>
      <c r="C36" s="11">
        <v>5</v>
      </c>
      <c r="D36" s="11"/>
      <c r="E36" s="6">
        <v>1741.6</v>
      </c>
      <c r="F36" s="6">
        <v>2612.4</v>
      </c>
      <c r="G36" s="6">
        <f>SUM(E36:F36)</f>
        <v>4354</v>
      </c>
      <c r="H36" s="6"/>
      <c r="I36" s="6"/>
      <c r="J36" s="6"/>
      <c r="L36" s="12"/>
      <c r="M36" s="12"/>
    </row>
    <row r="37" spans="1:16" s="5" customFormat="1" x14ac:dyDescent="0.2">
      <c r="A37" s="8">
        <v>5</v>
      </c>
      <c r="B37" s="10" t="s">
        <v>10</v>
      </c>
      <c r="C37" s="11"/>
      <c r="D37" s="11">
        <v>4</v>
      </c>
      <c r="E37" s="6"/>
      <c r="F37" s="6"/>
      <c r="G37" s="6"/>
      <c r="H37" s="6">
        <v>1393.28</v>
      </c>
      <c r="I37" s="6">
        <v>2089.92</v>
      </c>
      <c r="J37" s="6">
        <f>SUM(H37:I37)</f>
        <v>3483.2</v>
      </c>
      <c r="L37" s="12"/>
      <c r="M37" s="12"/>
    </row>
    <row r="38" spans="1:16" s="5" customFormat="1" x14ac:dyDescent="0.2">
      <c r="A38" s="8">
        <v>6</v>
      </c>
      <c r="B38" s="10" t="s">
        <v>9</v>
      </c>
      <c r="C38" s="11"/>
      <c r="D38" s="11">
        <v>2</v>
      </c>
      <c r="E38" s="6"/>
      <c r="F38" s="6"/>
      <c r="G38" s="6"/>
      <c r="H38" s="6">
        <v>696.64</v>
      </c>
      <c r="I38" s="6">
        <v>1044.96</v>
      </c>
      <c r="J38" s="6">
        <f>SUM(H38:I38)</f>
        <v>1741.6</v>
      </c>
      <c r="L38" s="12"/>
      <c r="M38" s="12"/>
    </row>
    <row r="39" spans="1:16" s="5" customFormat="1" x14ac:dyDescent="0.2">
      <c r="A39" s="8">
        <v>7</v>
      </c>
      <c r="B39" s="10" t="s">
        <v>8</v>
      </c>
      <c r="C39" s="11"/>
      <c r="D39" s="11">
        <v>3</v>
      </c>
      <c r="E39" s="6"/>
      <c r="F39" s="6"/>
      <c r="G39" s="6"/>
      <c r="H39" s="6">
        <v>1044.96</v>
      </c>
      <c r="I39" s="6">
        <v>1567.44</v>
      </c>
      <c r="J39" s="6">
        <f>SUM(H39:I39)</f>
        <v>2612.4</v>
      </c>
      <c r="L39" s="12"/>
      <c r="M39" s="12"/>
    </row>
    <row r="40" spans="1:16" s="44" customFormat="1" ht="12" x14ac:dyDescent="0.2">
      <c r="A40" s="41"/>
      <c r="B40" s="45" t="s">
        <v>28</v>
      </c>
      <c r="C40" s="42"/>
      <c r="D40" s="42">
        <v>2</v>
      </c>
      <c r="E40" s="43"/>
      <c r="F40" s="43"/>
      <c r="G40" s="43"/>
      <c r="H40" s="43">
        <v>696.64</v>
      </c>
      <c r="I40" s="43">
        <v>1044.96</v>
      </c>
      <c r="J40" s="43"/>
      <c r="L40" s="19"/>
      <c r="M40" s="19"/>
    </row>
    <row r="41" spans="1:16" s="44" customFormat="1" ht="12" x14ac:dyDescent="0.2">
      <c r="A41" s="41"/>
      <c r="B41" s="45" t="s">
        <v>29</v>
      </c>
      <c r="C41" s="42"/>
      <c r="D41" s="42">
        <v>1</v>
      </c>
      <c r="E41" s="43"/>
      <c r="F41" s="43"/>
      <c r="G41" s="43"/>
      <c r="H41" s="43">
        <v>348.32</v>
      </c>
      <c r="I41" s="43">
        <v>522.48</v>
      </c>
      <c r="J41" s="43"/>
      <c r="L41" s="19"/>
      <c r="M41" s="19"/>
    </row>
    <row r="42" spans="1:16" s="5" customFormat="1" ht="51" x14ac:dyDescent="0.2">
      <c r="A42" s="8">
        <v>8</v>
      </c>
      <c r="B42" s="49" t="s">
        <v>31</v>
      </c>
      <c r="C42" s="8"/>
      <c r="D42" s="8">
        <v>13</v>
      </c>
      <c r="E42" s="6"/>
      <c r="F42" s="6"/>
      <c r="G42" s="6"/>
      <c r="H42" s="6">
        <v>4528.16</v>
      </c>
      <c r="I42" s="6">
        <v>6792.24</v>
      </c>
      <c r="J42" s="6">
        <f>SUM(H42:I42)</f>
        <v>11320.4</v>
      </c>
      <c r="L42" s="12"/>
      <c r="M42" s="12"/>
      <c r="P42" s="12"/>
    </row>
    <row r="43" spans="1:16" s="4" customFormat="1" x14ac:dyDescent="0.2">
      <c r="A43" s="20"/>
      <c r="B43" s="21" t="s">
        <v>3</v>
      </c>
      <c r="C43" s="22">
        <f t="shared" ref="C43:J43" si="1">C33+C34+C35+C36+C37+C38+C39+C42</f>
        <v>9</v>
      </c>
      <c r="D43" s="22">
        <f t="shared" si="1"/>
        <v>43</v>
      </c>
      <c r="E43" s="27">
        <f t="shared" si="1"/>
        <v>3134.88</v>
      </c>
      <c r="F43" s="27">
        <f t="shared" si="1"/>
        <v>4702.32</v>
      </c>
      <c r="G43" s="27">
        <f t="shared" si="1"/>
        <v>7837.2</v>
      </c>
      <c r="H43" s="27">
        <f t="shared" si="1"/>
        <v>14977.759999999998</v>
      </c>
      <c r="I43" s="27">
        <f t="shared" si="1"/>
        <v>22466.639999999999</v>
      </c>
      <c r="J43" s="27">
        <f t="shared" si="1"/>
        <v>37444.400000000001</v>
      </c>
      <c r="L43" s="13"/>
    </row>
    <row r="44" spans="1:16" s="4" customFormat="1" x14ac:dyDescent="0.2">
      <c r="E44" s="5"/>
      <c r="F44" s="5"/>
    </row>
    <row r="45" spans="1:16" s="4" customFormat="1" x14ac:dyDescent="0.2">
      <c r="A45" s="4" t="s">
        <v>14</v>
      </c>
      <c r="E45" s="12"/>
      <c r="F45" s="12"/>
      <c r="G45" s="13"/>
      <c r="H45" s="13"/>
      <c r="I45" s="13"/>
      <c r="J45" s="13"/>
    </row>
    <row r="46" spans="1:16" s="4" customFormat="1" x14ac:dyDescent="0.2">
      <c r="A46" s="95" t="s">
        <v>19</v>
      </c>
      <c r="B46" s="95"/>
      <c r="C46" s="95"/>
      <c r="D46" s="95"/>
      <c r="E46" s="95"/>
      <c r="F46" s="95"/>
      <c r="G46" s="95"/>
      <c r="H46" s="95"/>
      <c r="I46" s="95"/>
      <c r="J46" s="95"/>
    </row>
    <row r="47" spans="1:16" s="4" customFormat="1" x14ac:dyDescent="0.2">
      <c r="A47" s="4" t="s">
        <v>20</v>
      </c>
      <c r="E47" s="5"/>
      <c r="F47" s="5"/>
    </row>
    <row r="48" spans="1:16" s="18" customFormat="1" x14ac:dyDescent="0.2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50" spans="10:10" x14ac:dyDescent="0.2">
      <c r="J50" s="13"/>
    </row>
  </sheetData>
  <mergeCells count="22">
    <mergeCell ref="A30:A32"/>
    <mergeCell ref="B30:B32"/>
    <mergeCell ref="C30:D31"/>
    <mergeCell ref="E30:J30"/>
    <mergeCell ref="E31:G31"/>
    <mergeCell ref="H31:J31"/>
    <mergeCell ref="A48:J48"/>
    <mergeCell ref="A24:J24"/>
    <mergeCell ref="A26:J26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  <mergeCell ref="A46:J46"/>
    <mergeCell ref="A28:J28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zoomScaleNormal="100" workbookViewId="0">
      <selection activeCell="D10" sqref="D10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42578125" style="4" customWidth="1"/>
    <col min="4" max="6" width="18" style="4" customWidth="1"/>
    <col min="7" max="16384" width="8.85546875" style="4"/>
  </cols>
  <sheetData>
    <row r="1" spans="1:13" x14ac:dyDescent="0.2">
      <c r="E1" s="69" t="s">
        <v>32</v>
      </c>
      <c r="F1" s="69"/>
    </row>
    <row r="2" spans="1:13" x14ac:dyDescent="0.2">
      <c r="E2" s="69" t="s">
        <v>13</v>
      </c>
      <c r="F2" s="69"/>
    </row>
    <row r="3" spans="1:13" x14ac:dyDescent="0.2">
      <c r="E3" s="69" t="s">
        <v>25</v>
      </c>
      <c r="F3" s="69"/>
    </row>
    <row r="4" spans="1:13" x14ac:dyDescent="0.2">
      <c r="E4" s="69" t="s">
        <v>89</v>
      </c>
      <c r="F4" s="69"/>
    </row>
    <row r="6" spans="1:13" ht="26.45" customHeight="1" x14ac:dyDescent="0.2">
      <c r="A6" s="104" t="s">
        <v>50</v>
      </c>
      <c r="B6" s="104"/>
      <c r="C6" s="104"/>
      <c r="D6" s="104"/>
      <c r="E6" s="104"/>
      <c r="F6" s="104"/>
    </row>
    <row r="8" spans="1:13" s="7" customFormat="1" ht="14.45" customHeight="1" x14ac:dyDescent="0.25">
      <c r="A8" s="81" t="s">
        <v>4</v>
      </c>
      <c r="B8" s="73" t="s">
        <v>0</v>
      </c>
      <c r="C8" s="85"/>
      <c r="D8" s="73" t="s">
        <v>2</v>
      </c>
      <c r="E8" s="73"/>
      <c r="F8" s="73" t="s">
        <v>23</v>
      </c>
    </row>
    <row r="9" spans="1:13" s="7" customFormat="1" ht="40.9" customHeight="1" x14ac:dyDescent="0.25">
      <c r="A9" s="82"/>
      <c r="B9" s="73"/>
      <c r="C9" s="87"/>
      <c r="D9" s="39" t="s">
        <v>6</v>
      </c>
      <c r="E9" s="38" t="s">
        <v>5</v>
      </c>
      <c r="F9" s="73"/>
    </row>
    <row r="10" spans="1:13" s="7" customFormat="1" ht="38.25" x14ac:dyDescent="0.25">
      <c r="A10" s="83"/>
      <c r="B10" s="73"/>
      <c r="C10" s="33" t="s">
        <v>26</v>
      </c>
      <c r="D10" s="38" t="s">
        <v>43</v>
      </c>
      <c r="E10" s="38" t="s">
        <v>44</v>
      </c>
      <c r="F10" s="38" t="s">
        <v>26</v>
      </c>
    </row>
    <row r="11" spans="1:13" s="5" customFormat="1" ht="25.5" x14ac:dyDescent="0.2">
      <c r="A11" s="8">
        <v>1</v>
      </c>
      <c r="B11" s="9" t="s">
        <v>33</v>
      </c>
      <c r="C11" s="33">
        <v>6</v>
      </c>
      <c r="D11" s="6">
        <f>C11*174.16*10*0.4</f>
        <v>4179.84</v>
      </c>
      <c r="E11" s="6">
        <f>C11*174.16*10*0.6</f>
        <v>6269.76</v>
      </c>
      <c r="F11" s="6">
        <f>SUM(D11:E11)</f>
        <v>10449.6</v>
      </c>
      <c r="G11" s="15"/>
      <c r="H11" s="15"/>
    </row>
    <row r="12" spans="1:13" s="5" customFormat="1" x14ac:dyDescent="0.2">
      <c r="A12" s="24"/>
      <c r="B12" s="25" t="s">
        <v>3</v>
      </c>
      <c r="C12" s="26">
        <f>C11</f>
        <v>6</v>
      </c>
      <c r="D12" s="23">
        <f>SUM(D11:D11)</f>
        <v>4179.84</v>
      </c>
      <c r="E12" s="23">
        <f>SUM(E11:E11)</f>
        <v>6269.76</v>
      </c>
      <c r="F12" s="23">
        <f>SUM(F11:F11)</f>
        <v>10449.6</v>
      </c>
      <c r="G12" s="15"/>
      <c r="H12" s="15"/>
    </row>
    <row r="13" spans="1:13" s="28" customFormat="1" ht="15" x14ac:dyDescent="0.25">
      <c r="A13" s="5"/>
      <c r="B13" s="5"/>
      <c r="C13" s="5"/>
      <c r="D13" s="5"/>
      <c r="E13" s="5"/>
      <c r="F13" s="5"/>
    </row>
    <row r="14" spans="1:13" s="28" customFormat="1" ht="15" x14ac:dyDescent="0.25">
      <c r="A14" s="79" t="s">
        <v>14</v>
      </c>
      <c r="B14" s="79"/>
      <c r="C14" s="79"/>
      <c r="D14" s="79"/>
      <c r="E14" s="79"/>
      <c r="F14" s="79"/>
      <c r="G14" s="5"/>
      <c r="H14" s="5"/>
      <c r="I14" s="5"/>
      <c r="J14" s="5"/>
      <c r="K14" s="5"/>
      <c r="L14" s="5"/>
      <c r="M14" s="5"/>
    </row>
    <row r="15" spans="1:13" s="32" customFormat="1" ht="17.25" customHeight="1" x14ac:dyDescent="0.25">
      <c r="A15" s="72" t="s">
        <v>34</v>
      </c>
      <c r="B15" s="72"/>
      <c r="C15" s="72"/>
      <c r="D15" s="72"/>
      <c r="E15" s="72"/>
      <c r="F15" s="72"/>
      <c r="G15" s="40"/>
      <c r="H15" s="40"/>
      <c r="I15" s="40"/>
      <c r="J15" s="40"/>
      <c r="K15" s="40"/>
      <c r="L15" s="40"/>
      <c r="M15" s="40"/>
    </row>
    <row r="16" spans="1:13" s="32" customFormat="1" ht="15.75" customHeight="1" x14ac:dyDescent="0.25">
      <c r="A16" s="105" t="s">
        <v>35</v>
      </c>
      <c r="B16" s="105"/>
      <c r="C16" s="105"/>
      <c r="D16" s="105"/>
      <c r="E16" s="105"/>
      <c r="F16" s="105"/>
      <c r="G16" s="36"/>
      <c r="H16" s="36"/>
      <c r="I16" s="36"/>
      <c r="J16" s="36"/>
      <c r="K16" s="40"/>
      <c r="L16" s="40"/>
      <c r="M16" s="40"/>
    </row>
    <row r="17" spans="1:13" s="32" customFormat="1" ht="15" x14ac:dyDescent="0.25">
      <c r="A17" s="72" t="s">
        <v>15</v>
      </c>
      <c r="B17" s="72"/>
      <c r="C17" s="72"/>
      <c r="D17" s="72"/>
      <c r="E17" s="72"/>
      <c r="F17" s="72"/>
      <c r="G17" s="40"/>
      <c r="H17" s="40"/>
      <c r="I17" s="40"/>
      <c r="J17" s="40"/>
      <c r="K17" s="40"/>
      <c r="L17" s="40"/>
      <c r="M17" s="40"/>
    </row>
    <row r="18" spans="1:13" s="32" customFormat="1" ht="15" x14ac:dyDescent="0.25">
      <c r="A18" s="72" t="s">
        <v>16</v>
      </c>
      <c r="B18" s="72"/>
      <c r="C18" s="72"/>
      <c r="D18" s="72"/>
      <c r="E18" s="72"/>
      <c r="F18" s="72"/>
      <c r="G18" s="40"/>
      <c r="H18" s="40"/>
      <c r="I18" s="40"/>
      <c r="J18" s="40"/>
      <c r="K18" s="40"/>
      <c r="L18" s="40"/>
      <c r="M18" s="40"/>
    </row>
    <row r="19" spans="1:13" s="32" customFormat="1" ht="28.9" customHeight="1" x14ac:dyDescent="0.25">
      <c r="A19" s="72" t="s">
        <v>17</v>
      </c>
      <c r="B19" s="72"/>
      <c r="C19" s="72"/>
      <c r="D19" s="72"/>
      <c r="E19" s="72"/>
      <c r="F19" s="72"/>
      <c r="G19" s="40"/>
      <c r="H19" s="40"/>
      <c r="I19" s="40"/>
      <c r="J19" s="40"/>
      <c r="K19" s="40"/>
      <c r="L19" s="40"/>
      <c r="M19" s="40"/>
    </row>
  </sheetData>
  <mergeCells count="16">
    <mergeCell ref="A19:F19"/>
    <mergeCell ref="F8:F9"/>
    <mergeCell ref="A8:A10"/>
    <mergeCell ref="B8:B10"/>
    <mergeCell ref="C8:C9"/>
    <mergeCell ref="D8:E8"/>
    <mergeCell ref="A14:F14"/>
    <mergeCell ref="A15:F15"/>
    <mergeCell ref="A17:F17"/>
    <mergeCell ref="A18:F18"/>
    <mergeCell ref="A16:F16"/>
    <mergeCell ref="E1:F1"/>
    <mergeCell ref="E2:F2"/>
    <mergeCell ref="E3:F3"/>
    <mergeCell ref="E4:F4"/>
    <mergeCell ref="A6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tabSelected="1" workbookViewId="0">
      <selection activeCell="E11" sqref="E11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42578125" style="4" customWidth="1"/>
    <col min="4" max="6" width="18" style="4" customWidth="1"/>
    <col min="7" max="16384" width="8.85546875" style="4"/>
  </cols>
  <sheetData>
    <row r="1" spans="1:13" x14ac:dyDescent="0.2">
      <c r="E1" s="69" t="s">
        <v>36</v>
      </c>
      <c r="F1" s="69"/>
    </row>
    <row r="2" spans="1:13" x14ac:dyDescent="0.2">
      <c r="E2" s="69" t="s">
        <v>13</v>
      </c>
      <c r="F2" s="69"/>
    </row>
    <row r="3" spans="1:13" x14ac:dyDescent="0.2">
      <c r="E3" s="69" t="s">
        <v>25</v>
      </c>
      <c r="F3" s="69"/>
    </row>
    <row r="4" spans="1:13" x14ac:dyDescent="0.2">
      <c r="E4" s="69" t="s">
        <v>89</v>
      </c>
      <c r="F4" s="69"/>
    </row>
    <row r="6" spans="1:13" x14ac:dyDescent="0.2">
      <c r="A6" s="104" t="s">
        <v>37</v>
      </c>
      <c r="B6" s="104"/>
      <c r="C6" s="104"/>
      <c r="D6" s="104"/>
      <c r="E6" s="104"/>
      <c r="F6" s="104"/>
    </row>
    <row r="8" spans="1:13" s="7" customFormat="1" ht="14.45" customHeight="1" x14ac:dyDescent="0.25">
      <c r="A8" s="81" t="s">
        <v>4</v>
      </c>
      <c r="B8" s="73" t="s">
        <v>0</v>
      </c>
      <c r="C8" s="85"/>
      <c r="D8" s="73" t="s">
        <v>2</v>
      </c>
      <c r="E8" s="73"/>
      <c r="F8" s="73" t="s">
        <v>23</v>
      </c>
    </row>
    <row r="9" spans="1:13" s="7" customFormat="1" ht="40.9" customHeight="1" x14ac:dyDescent="0.25">
      <c r="A9" s="82"/>
      <c r="B9" s="73"/>
      <c r="C9" s="87"/>
      <c r="D9" s="47" t="s">
        <v>6</v>
      </c>
      <c r="E9" s="46" t="s">
        <v>5</v>
      </c>
      <c r="F9" s="73"/>
    </row>
    <row r="10" spans="1:13" s="7" customFormat="1" ht="38.25" x14ac:dyDescent="0.25">
      <c r="A10" s="83"/>
      <c r="B10" s="73"/>
      <c r="C10" s="46" t="s">
        <v>27</v>
      </c>
      <c r="D10" s="46" t="s">
        <v>45</v>
      </c>
      <c r="E10" s="46" t="s">
        <v>46</v>
      </c>
      <c r="F10" s="46" t="s">
        <v>27</v>
      </c>
    </row>
    <row r="11" spans="1:13" s="5" customFormat="1" x14ac:dyDescent="0.2">
      <c r="A11" s="8">
        <v>1</v>
      </c>
      <c r="B11" s="9" t="s">
        <v>11</v>
      </c>
      <c r="C11" s="46">
        <v>10</v>
      </c>
      <c r="D11" s="6">
        <f>C11*174.16*10*0.4</f>
        <v>6966.4000000000005</v>
      </c>
      <c r="E11" s="6">
        <f>C11*174.16*10*0.6</f>
        <v>10449.6</v>
      </c>
      <c r="F11" s="6">
        <f>SUM(D11:E11)</f>
        <v>17416</v>
      </c>
      <c r="G11" s="15"/>
      <c r="H11" s="15"/>
    </row>
    <row r="12" spans="1:13" s="5" customFormat="1" x14ac:dyDescent="0.2">
      <c r="A12" s="24"/>
      <c r="B12" s="25" t="s">
        <v>3</v>
      </c>
      <c r="C12" s="26">
        <f>C11</f>
        <v>10</v>
      </c>
      <c r="D12" s="23">
        <f>SUM(D11:D11)</f>
        <v>6966.4000000000005</v>
      </c>
      <c r="E12" s="23">
        <f>SUM(E11:E11)</f>
        <v>10449.6</v>
      </c>
      <c r="F12" s="23">
        <f>SUM(F11:F11)</f>
        <v>17416</v>
      </c>
      <c r="G12" s="15"/>
      <c r="H12" s="15"/>
    </row>
    <row r="13" spans="1:13" s="28" customFormat="1" ht="15" x14ac:dyDescent="0.25">
      <c r="A13" s="5"/>
      <c r="B13" s="5"/>
      <c r="C13" s="5"/>
      <c r="D13" s="5"/>
      <c r="E13" s="5"/>
      <c r="F13" s="5"/>
    </row>
    <row r="14" spans="1:13" s="28" customFormat="1" ht="15" x14ac:dyDescent="0.25">
      <c r="A14" s="79" t="s">
        <v>14</v>
      </c>
      <c r="B14" s="79"/>
      <c r="C14" s="79"/>
      <c r="D14" s="79"/>
      <c r="E14" s="79"/>
      <c r="F14" s="79"/>
      <c r="G14" s="5"/>
      <c r="H14" s="5"/>
      <c r="I14" s="5"/>
      <c r="J14" s="5"/>
      <c r="K14" s="5"/>
      <c r="L14" s="5"/>
      <c r="M14" s="5"/>
    </row>
    <row r="15" spans="1:13" s="32" customFormat="1" ht="17.25" customHeight="1" x14ac:dyDescent="0.25">
      <c r="A15" s="72" t="s">
        <v>38</v>
      </c>
      <c r="B15" s="72"/>
      <c r="C15" s="72"/>
      <c r="D15" s="72"/>
      <c r="E15" s="72"/>
      <c r="F15" s="72"/>
      <c r="G15" s="40"/>
      <c r="H15" s="40"/>
      <c r="I15" s="40"/>
      <c r="J15" s="40"/>
      <c r="K15" s="40"/>
      <c r="L15" s="40"/>
      <c r="M15" s="40"/>
    </row>
    <row r="16" spans="1:13" s="32" customFormat="1" ht="29.25" customHeight="1" x14ac:dyDescent="0.25">
      <c r="A16" s="105" t="s">
        <v>39</v>
      </c>
      <c r="B16" s="105"/>
      <c r="C16" s="105"/>
      <c r="D16" s="105"/>
      <c r="E16" s="105"/>
      <c r="F16" s="105"/>
      <c r="G16" s="36"/>
      <c r="H16" s="36"/>
      <c r="I16" s="36"/>
      <c r="J16" s="36"/>
      <c r="K16" s="40"/>
      <c r="L16" s="40"/>
      <c r="M16" s="40"/>
    </row>
    <row r="17" spans="1:13" s="32" customFormat="1" ht="15" x14ac:dyDescent="0.25">
      <c r="A17" s="72" t="s">
        <v>15</v>
      </c>
      <c r="B17" s="72"/>
      <c r="C17" s="72"/>
      <c r="D17" s="72"/>
      <c r="E17" s="72"/>
      <c r="F17" s="72"/>
      <c r="G17" s="40"/>
      <c r="H17" s="40"/>
      <c r="I17" s="40"/>
      <c r="J17" s="40"/>
      <c r="K17" s="40"/>
      <c r="L17" s="40"/>
      <c r="M17" s="40"/>
    </row>
    <row r="18" spans="1:13" s="32" customFormat="1" ht="15" x14ac:dyDescent="0.25">
      <c r="A18" s="72" t="s">
        <v>16</v>
      </c>
      <c r="B18" s="72"/>
      <c r="C18" s="72"/>
      <c r="D18" s="72"/>
      <c r="E18" s="72"/>
      <c r="F18" s="72"/>
      <c r="G18" s="40"/>
      <c r="H18" s="40"/>
      <c r="I18" s="40"/>
      <c r="J18" s="40"/>
      <c r="K18" s="40"/>
      <c r="L18" s="40"/>
      <c r="M18" s="40"/>
    </row>
    <row r="19" spans="1:13" s="32" customFormat="1" ht="15" x14ac:dyDescent="0.25">
      <c r="A19" s="72" t="s">
        <v>40</v>
      </c>
      <c r="B19" s="72"/>
      <c r="C19" s="72"/>
      <c r="D19" s="72"/>
      <c r="E19" s="72"/>
      <c r="F19" s="72"/>
      <c r="G19" s="40"/>
      <c r="H19" s="40"/>
      <c r="I19" s="40"/>
      <c r="J19" s="40"/>
      <c r="K19" s="40"/>
      <c r="L19" s="40"/>
      <c r="M19" s="40"/>
    </row>
  </sheetData>
  <mergeCells count="16">
    <mergeCell ref="A19:F19"/>
    <mergeCell ref="E1:F1"/>
    <mergeCell ref="E2:F2"/>
    <mergeCell ref="E3:F3"/>
    <mergeCell ref="E4:F4"/>
    <mergeCell ref="A6:F6"/>
    <mergeCell ref="A8:A10"/>
    <mergeCell ref="B8:B10"/>
    <mergeCell ref="C8:C9"/>
    <mergeCell ref="D8:E8"/>
    <mergeCell ref="F8:F9"/>
    <mergeCell ref="A14:F14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лето</vt:lpstr>
      <vt:lpstr>весна, осень</vt:lpstr>
      <vt:lpstr>твое призвание</vt:lpstr>
      <vt:lpstr>лагерь труда и отдыха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2025-04-10T07:47:00Z</dcterms:modified>
</cp:coreProperties>
</file>