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Документ!#REF!</definedName>
  </definedNames>
  <calcPr calcId="145621"/>
</workbook>
</file>

<file path=xl/calcChain.xml><?xml version="1.0" encoding="utf-8"?>
<calcChain xmlns="http://schemas.openxmlformats.org/spreadsheetml/2006/main">
  <c r="B8" i="2" l="1"/>
  <c r="B17" i="2"/>
  <c r="H18" i="2"/>
  <c r="G18" i="2"/>
  <c r="F18" i="2"/>
  <c r="E18" i="2"/>
  <c r="D17" i="2"/>
  <c r="C17" i="2"/>
  <c r="D24" i="2"/>
  <c r="C24" i="2"/>
  <c r="D32" i="2"/>
  <c r="C32" i="2"/>
  <c r="H33" i="2" l="1"/>
  <c r="G33" i="2"/>
  <c r="F33" i="2"/>
  <c r="E33" i="2"/>
  <c r="H26" i="2" l="1"/>
  <c r="G26" i="2"/>
  <c r="F26" i="2"/>
  <c r="E26" i="2"/>
  <c r="F35" i="2" l="1"/>
  <c r="G30" i="2" l="1"/>
  <c r="H30" i="2"/>
  <c r="E30" i="2"/>
  <c r="B24" i="2" l="1"/>
  <c r="B23" i="2" s="1"/>
  <c r="B21" i="2"/>
  <c r="B19" i="2"/>
  <c r="B15" i="2"/>
  <c r="F15" i="2" s="1"/>
  <c r="B11" i="2"/>
  <c r="B9" i="2"/>
  <c r="D21" i="2"/>
  <c r="C21" i="2"/>
  <c r="H10" i="2"/>
  <c r="H12" i="2"/>
  <c r="H13" i="2"/>
  <c r="H14" i="2"/>
  <c r="H16" i="2"/>
  <c r="H20" i="2"/>
  <c r="H22" i="2"/>
  <c r="H25" i="2"/>
  <c r="H27" i="2"/>
  <c r="H28" i="2"/>
  <c r="H29" i="2"/>
  <c r="H31" i="2"/>
  <c r="H35" i="2"/>
  <c r="G10" i="2"/>
  <c r="G12" i="2"/>
  <c r="G13" i="2"/>
  <c r="G14" i="2"/>
  <c r="G16" i="2"/>
  <c r="G20" i="2"/>
  <c r="G22" i="2"/>
  <c r="G25" i="2"/>
  <c r="G27" i="2"/>
  <c r="G28" i="2"/>
  <c r="G29" i="2"/>
  <c r="G31" i="2"/>
  <c r="G35" i="2"/>
  <c r="F10" i="2"/>
  <c r="F12" i="2"/>
  <c r="F13" i="2"/>
  <c r="F14" i="2"/>
  <c r="F16" i="2"/>
  <c r="F20" i="2"/>
  <c r="F22" i="2"/>
  <c r="F25" i="2"/>
  <c r="F27" i="2"/>
  <c r="F28" i="2"/>
  <c r="F29" i="2"/>
  <c r="F31" i="2"/>
  <c r="E10" i="2"/>
  <c r="E12" i="2"/>
  <c r="E13" i="2"/>
  <c r="E14" i="2"/>
  <c r="E16" i="2"/>
  <c r="E20" i="2"/>
  <c r="E22" i="2"/>
  <c r="E25" i="2"/>
  <c r="E27" i="2"/>
  <c r="E28" i="2"/>
  <c r="E29" i="2"/>
  <c r="E31" i="2"/>
  <c r="E35" i="2"/>
  <c r="D34" i="2"/>
  <c r="F34" i="2" s="1"/>
  <c r="C34" i="2"/>
  <c r="D19" i="2"/>
  <c r="D8" i="2" s="1"/>
  <c r="C19" i="2"/>
  <c r="C8" i="2" s="1"/>
  <c r="D15" i="2"/>
  <c r="C15" i="2"/>
  <c r="D9" i="2"/>
  <c r="C9" i="2"/>
  <c r="C11" i="2"/>
  <c r="D11" i="2"/>
  <c r="B37" i="2" l="1"/>
  <c r="G21" i="2"/>
  <c r="G34" i="2"/>
  <c r="E15" i="2"/>
  <c r="F24" i="2"/>
  <c r="F23" i="2" s="1"/>
  <c r="H19" i="2"/>
  <c r="H34" i="2"/>
  <c r="E21" i="2"/>
  <c r="H9" i="2"/>
  <c r="D23" i="2"/>
  <c r="E34" i="2"/>
  <c r="G24" i="2"/>
  <c r="E24" i="2"/>
  <c r="E23" i="2"/>
  <c r="C23" i="2"/>
  <c r="H24" i="2"/>
  <c r="H21" i="2"/>
  <c r="F21" i="2"/>
  <c r="F19" i="2"/>
  <c r="E19" i="2"/>
  <c r="G15" i="2"/>
  <c r="H15" i="2"/>
  <c r="F11" i="2"/>
  <c r="E11" i="2"/>
  <c r="G11" i="2"/>
  <c r="H11" i="2"/>
  <c r="G9" i="2"/>
  <c r="E9" i="2"/>
  <c r="F9" i="2"/>
  <c r="G19" i="2"/>
  <c r="D37" i="2" l="1"/>
  <c r="G8" i="2"/>
  <c r="F8" i="2"/>
  <c r="F37" i="2" s="1"/>
  <c r="E8" i="2"/>
  <c r="E37" i="2" s="1"/>
  <c r="H8" i="2"/>
  <c r="G23" i="2"/>
  <c r="C37" i="2"/>
  <c r="H23" i="2"/>
  <c r="G37" i="2" l="1"/>
  <c r="H37" i="2"/>
</calcChain>
</file>

<file path=xl/sharedStrings.xml><?xml version="1.0" encoding="utf-8"?>
<sst xmlns="http://schemas.openxmlformats.org/spreadsheetml/2006/main" count="53" uniqueCount="51">
  <si>
    <t>1</t>
  </si>
  <si>
    <t>2</t>
  </si>
  <si>
    <t>3</t>
  </si>
  <si>
    <t>4</t>
  </si>
  <si>
    <t>5</t>
  </si>
  <si>
    <t>6</t>
  </si>
  <si>
    <t>НАЛОГОВЫЕ И НЕНАЛОГОВЫЕ ДОХОДЫ</t>
  </si>
  <si>
    <t>НАЛОГИ НА ПРИБЫЛЬ,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</si>
  <si>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</si>
  <si>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</si>
  <si>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</si>
  <si>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</si>
  <si>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</si>
  <si>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</si>
  <si>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</si>
  <si>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</si>
  <si>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</si>
  <si>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</si>
  <si>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</si>
  <si>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</si>
  <si>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</si>
  <si>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 xml:space="preserve">Наименование показателя </t>
  </si>
  <si>
    <t>Первоначальный план</t>
  </si>
  <si>
    <t>Уточненный план</t>
  </si>
  <si>
    <t>Исполнено</t>
  </si>
  <si>
    <t>Отклонение исполнения от первоначального плана</t>
  </si>
  <si>
    <t>Отклонение исполнения от уточненного плана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</si>
  <si>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</si>
  <si>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сумма</t>
  </si>
  <si>
    <t>%</t>
  </si>
  <si>
    <t>7</t>
  </si>
  <si>
    <t>8</t>
  </si>
  <si>
    <t>9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</si>
  <si>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</si>
  <si>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</si>
  <si>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</si>
  <si>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</si>
  <si>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</si>
  <si>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ИТОГО:</t>
  </si>
  <si>
    <t>В связи с дополнительным распределением объёмов безвозмездных поступлений от других бюджетов бюджетной системы РФ</t>
  </si>
  <si>
    <t>Единица измерения: тыс. руб.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</si>
  <si>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</si>
  <si>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</si>
  <si>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</si>
  <si>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 связи с неоплатой счетов по незавершённым работам</t>
  </si>
  <si>
    <t>Сведения о фактических поступлениях доходов сельского поселения "Серёгово" по видам доходов в сравнении с первоначально утвержденными значениями и с уточненными значениями с учетом внесенных изменений за 2022 год</t>
  </si>
  <si>
    <t>Прочие субсидии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</si>
  <si>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</si>
  <si>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</si>
  <si>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Прочие доходы от компенсации затрат бюджетов сельских поселений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</si>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</sst>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/>
      <diagonal/>
    </border>
  </borders>
  <cellStyleXfs count="3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top" shrinkToFit="1"/>
    </xf>
    <xf numFmtId="49" fontId="3" fillId="2" borderId="7">
      <alignment horizontal="center" vertical="top" shrinkToFit="1"/>
    </xf>
    <xf numFmtId="0" fontId="3" fillId="2" borderId="7">
      <alignment horizontal="left" vertical="top" wrapText="1"/>
    </xf>
    <xf numFmtId="4" fontId="3" fillId="2" borderId="7">
      <alignment horizontal="right" vertical="top" shrinkToFit="1"/>
    </xf>
    <xf numFmtId="4" fontId="3" fillId="2" borderId="8">
      <alignment horizontal="right" vertical="top" shrinkToFit="1"/>
    </xf>
    <xf numFmtId="49" fontId="3" fillId="3" borderId="9">
      <alignment horizontal="center" vertical="top" shrinkToFit="1"/>
    </xf>
    <xf numFmtId="49" fontId="3" fillId="3" borderId="10">
      <alignment horizontal="center" vertical="top" shrinkToFit="1"/>
    </xf>
    <xf numFmtId="0" fontId="3" fillId="3" borderId="10">
      <alignment horizontal="left" vertical="top" wrapText="1"/>
    </xf>
    <xf numFmtId="4" fontId="3" fillId="3" borderId="10">
      <alignment horizontal="right" vertical="top" shrinkToFit="1"/>
    </xf>
    <xf numFmtId="4" fontId="3" fillId="3" borderId="11">
      <alignment horizontal="right" vertical="top" shrinkToFit="1"/>
    </xf>
    <xf numFmtId="49" fontId="4" fillId="0" borderId="9">
      <alignment horizontal="center" vertical="top" shrinkToFit="1"/>
    </xf>
    <xf numFmtId="49" fontId="2" fillId="0" borderId="10">
      <alignment horizontal="center" vertical="top" shrinkToFit="1"/>
    </xf>
    <xf numFmtId="0" fontId="2" fillId="0" borderId="10">
      <alignment horizontal="left" vertical="top" wrapText="1"/>
    </xf>
    <xf numFmtId="4" fontId="2" fillId="0" borderId="10">
      <alignment horizontal="right" vertical="top" shrinkToFit="1"/>
    </xf>
    <xf numFmtId="4" fontId="5" fillId="0" borderId="11">
      <alignment horizontal="right" vertical="top" shrinkToFit="1"/>
    </xf>
    <xf numFmtId="0" fontId="2" fillId="0" borderId="12"/>
    <xf numFmtId="0" fontId="2" fillId="0" borderId="13"/>
    <xf numFmtId="0" fontId="6" fillId="4" borderId="14"/>
    <xf numFmtId="4" fontId="6" fillId="4" borderId="14">
      <alignment horizontal="right" shrinkToFit="1"/>
    </xf>
    <xf numFmtId="4" fontId="6" fillId="4" borderId="15">
      <alignment horizontal="right" shrinkToFit="1"/>
    </xf>
    <xf numFmtId="0" fontId="2" fillId="0" borderId="16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164" fontId="12" fillId="0" borderId="11">
      <alignment horizontal="right" vertical="top" shrinkToFi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2" fillId="0" borderId="1" xfId="2">
      <alignment horizontal="right" vertical="top" wrapText="1"/>
    </xf>
    <xf numFmtId="0" fontId="2" fillId="0" borderId="1" xfId="27" applyNumberFormat="1" applyBorder="1" applyProtection="1"/>
    <xf numFmtId="0" fontId="0" fillId="0" borderId="1" xfId="0" applyBorder="1" applyProtection="1">
      <protection locked="0"/>
    </xf>
    <xf numFmtId="49" fontId="9" fillId="0" borderId="17" xfId="4" applyNumberFormat="1" applyFont="1" applyBorder="1" applyAlignment="1" applyProtection="1">
      <alignment horizontal="center" vertical="center" wrapText="1"/>
    </xf>
    <xf numFmtId="0" fontId="10" fillId="0" borderId="17" xfId="0" applyFont="1" applyBorder="1" applyProtection="1">
      <protection locked="0"/>
    </xf>
    <xf numFmtId="49" fontId="9" fillId="0" borderId="17" xfId="5" applyNumberFormat="1" applyFont="1" applyBorder="1" applyProtection="1">
      <alignment horizontal="center" vertical="center" wrapText="1"/>
    </xf>
    <xf numFmtId="49" fontId="9" fillId="0" borderId="17" xfId="6" applyNumberFormat="1" applyFont="1" applyBorder="1" applyProtection="1">
      <alignment horizontal="center" vertical="center" wrapText="1"/>
    </xf>
    <xf numFmtId="0" fontId="0" fillId="0" borderId="17" xfId="0" applyBorder="1" applyProtection="1">
      <protection locked="0"/>
    </xf>
    <xf numFmtId="0" fontId="2" fillId="0" borderId="17" xfId="19" quotePrefix="1" applyNumberFormat="1" applyBorder="1" applyProtection="1">
      <alignment horizontal="left" vertical="top" wrapText="1"/>
    </xf>
    <xf numFmtId="0" fontId="2" fillId="0" borderId="17" xfId="22" applyNumberFormat="1" applyBorder="1" applyProtection="1"/>
    <xf numFmtId="0" fontId="2" fillId="0" borderId="17" xfId="23" applyNumberFormat="1" applyBorder="1" applyProtection="1"/>
    <xf numFmtId="0" fontId="0" fillId="5" borderId="17" xfId="0" applyFill="1" applyBorder="1" applyProtection="1">
      <protection locked="0"/>
    </xf>
    <xf numFmtId="0" fontId="3" fillId="5" borderId="17" xfId="9" quotePrefix="1" applyNumberFormat="1" applyFill="1" applyBorder="1" applyProtection="1">
      <alignment horizontal="left" vertical="top" wrapText="1"/>
    </xf>
    <xf numFmtId="0" fontId="3" fillId="5" borderId="17" xfId="14" quotePrefix="1" applyNumberFormat="1" applyFill="1" applyBorder="1" applyProtection="1">
      <alignment horizontal="left" vertical="top" wrapText="1"/>
    </xf>
    <xf numFmtId="4" fontId="0" fillId="0" borderId="17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6" fillId="6" borderId="17" xfId="24" applyNumberFormat="1" applyFill="1" applyBorder="1" applyProtection="1"/>
    <xf numFmtId="0" fontId="0" fillId="6" borderId="17" xfId="0" applyFill="1" applyBorder="1" applyProtection="1">
      <protection locked="0"/>
    </xf>
    <xf numFmtId="4" fontId="3" fillId="5" borderId="17" xfId="10" applyNumberFormat="1" applyFill="1" applyBorder="1" applyAlignment="1" applyProtection="1">
      <alignment horizontal="center" vertical="center" shrinkToFit="1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4" fontId="3" fillId="5" borderId="17" xfId="15" applyNumberFormat="1" applyFill="1" applyBorder="1" applyAlignment="1" applyProtection="1">
      <alignment horizontal="center" vertical="center" shrinkToFit="1"/>
    </xf>
    <xf numFmtId="4" fontId="3" fillId="5" borderId="17" xfId="16" applyNumberFormat="1" applyFill="1" applyBorder="1" applyAlignment="1" applyProtection="1">
      <alignment horizontal="center" vertical="center" shrinkToFit="1"/>
    </xf>
    <xf numFmtId="4" fontId="2" fillId="0" borderId="17" xfId="20" applyNumberFormat="1" applyBorder="1" applyAlignment="1" applyProtection="1">
      <alignment horizontal="center" vertical="center" shrinkToFit="1"/>
    </xf>
    <xf numFmtId="4" fontId="5" fillId="0" borderId="17" xfId="21" applyNumberFormat="1" applyBorder="1" applyAlignment="1" applyProtection="1">
      <alignment horizontal="center" vertical="center" shrinkToFit="1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11" fillId="5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7" xfId="34" applyNumberFormat="1" applyFont="1" applyBorder="1" applyAlignment="1" applyProtection="1">
      <alignment vertical="center" wrapText="1" shrinkToFit="1"/>
    </xf>
    <xf numFmtId="0" fontId="16" fillId="0" borderId="17" xfId="34" applyNumberFormat="1" applyFont="1" applyBorder="1" applyAlignment="1" applyProtection="1">
      <alignment vertical="center" wrapText="1" shrinkToFit="1"/>
    </xf>
    <xf numFmtId="0" fontId="14" fillId="0" borderId="17" xfId="0" applyFont="1" applyBorder="1" applyAlignment="1" applyProtection="1">
      <alignment horizontal="left" wrapText="1"/>
      <protection locked="0"/>
    </xf>
    <xf numFmtId="0" fontId="17" fillId="5" borderId="17" xfId="0" applyFont="1" applyFill="1" applyBorder="1" applyProtection="1">
      <protection locked="0"/>
    </xf>
    <xf numFmtId="0" fontId="3" fillId="3" borderId="9" xfId="12" applyNumberFormat="1" applyAlignment="1" applyProtection="1">
      <alignment horizontal="left" vertical="top" wrapText="1"/>
    </xf>
    <xf numFmtId="0" fontId="1" fillId="0" borderId="1" xfId="1">
      <alignment horizontal="center" vertical="top" wrapText="1"/>
    </xf>
    <xf numFmtId="49" fontId="9" fillId="0" borderId="17" xfId="4" applyNumberFormat="1" applyFont="1" applyBorder="1" applyAlignment="1" applyProtection="1">
      <alignment horizontal="center" vertical="center" wrapText="1"/>
    </xf>
    <xf numFmtId="0" fontId="2" fillId="0" borderId="1" xfId="28">
      <alignment horizontal="left" vertical="top" wrapText="1"/>
    </xf>
    <xf numFmtId="0" fontId="8" fillId="0" borderId="1" xfId="1" applyNumberFormat="1" applyFont="1" applyAlignment="1" applyProtection="1">
      <alignment horizontal="center" vertical="center" wrapText="1"/>
    </xf>
    <xf numFmtId="0" fontId="13" fillId="0" borderId="18" xfId="2" applyNumberFormat="1" applyFont="1" applyBorder="1" applyAlignment="1" applyProtection="1">
      <alignment horizontal="right" vertical="top" wrapText="1"/>
    </xf>
    <xf numFmtId="49" fontId="9" fillId="0" borderId="17" xfId="3" applyNumberFormat="1" applyFont="1" applyBorder="1" applyProtection="1">
      <alignment horizontal="center" vertical="center" wrapText="1"/>
    </xf>
    <xf numFmtId="49" fontId="9" fillId="0" borderId="17" xfId="3" applyNumberFormat="1" applyFont="1" applyBorder="1" applyAlignment="1" applyProtection="1">
      <alignment horizontal="center" vertical="center" wrapText="1"/>
    </xf>
    <xf numFmtId="49" fontId="9" fillId="0" borderId="17" xfId="4" applyNumberFormat="1" applyFont="1" applyBorder="1" applyProtection="1">
      <alignment horizontal="center" vertical="center" wrapText="1"/>
    </xf>
    <xf numFmtId="49" fontId="9" fillId="0" borderId="17" xfId="4" applyFont="1" applyBorder="1">
      <alignment horizontal="center" vertical="center" wrapText="1"/>
    </xf>
    <xf numFmtId="4" fontId="6" fillId="6" borderId="17" xfId="25" applyNumberFormat="1" applyFill="1" applyBorder="1" applyAlignment="1" applyProtection="1">
      <alignment horizontal="center" shrinkToFit="1"/>
    </xf>
    <xf numFmtId="0" fontId="0" fillId="7" borderId="17" xfId="0" applyFill="1" applyBorder="1" applyProtection="1">
      <protection locked="0"/>
    </xf>
    <xf numFmtId="4" fontId="0" fillId="8" borderId="17" xfId="0" applyNumberFormat="1" applyFill="1" applyBorder="1" applyAlignment="1" applyProtection="1">
      <alignment horizontal="center" vertical="center"/>
      <protection locked="0"/>
    </xf>
    <xf numFmtId="4" fontId="2" fillId="8" borderId="17" xfId="20" applyNumberFormat="1" applyFill="1" applyBorder="1" applyAlignment="1" applyProtection="1">
      <alignment horizontal="center" vertical="center" shrinkToFit="1"/>
    </xf>
    <xf numFmtId="4" fontId="5" fillId="8" borderId="17" xfId="21" applyNumberFormat="1" applyFill="1" applyBorder="1" applyAlignment="1" applyProtection="1">
      <alignment horizontal="center" vertical="center" shrinkToFit="1"/>
    </xf>
    <xf numFmtId="0" fontId="16" fillId="8" borderId="17" xfId="34" applyNumberFormat="1" applyFont="1" applyFill="1" applyBorder="1" applyAlignment="1" applyProtection="1">
      <alignment vertical="center" wrapText="1" shrinkToFit="1"/>
    </xf>
    <xf numFmtId="0" fontId="2" fillId="0" borderId="10" xfId="20" applyNumberFormat="1" applyAlignment="1" applyProtection="1">
      <alignment horizontal="left" vertical="top" wrapText="1"/>
    </xf>
    <xf numFmtId="4" fontId="3" fillId="8" borderId="17" xfId="20" applyNumberFormat="1" applyFont="1" applyFill="1" applyBorder="1" applyAlignment="1" applyProtection="1">
      <alignment horizontal="center" vertical="center" shrinkToFit="1"/>
    </xf>
    <xf numFmtId="4" fontId="3" fillId="8" borderId="17" xfId="21" applyNumberFormat="1" applyFont="1" applyFill="1" applyBorder="1" applyAlignment="1" applyProtection="1">
      <alignment horizontal="center" vertical="center" shrinkToFit="1"/>
    </xf>
    <xf numFmtId="0" fontId="18" fillId="8" borderId="17" xfId="0" applyFont="1" applyFill="1" applyBorder="1" applyProtection="1">
      <protection locked="0"/>
    </xf>
    <xf numFmtId="0" fontId="3" fillId="3" borderId="19" xfId="12" applyNumberFormat="1" applyBorder="1" applyAlignment="1" applyProtection="1">
      <alignment horizontal="left" vertical="top" wrapText="1"/>
    </xf>
    <xf numFmtId="0" fontId="2" fillId="0" borderId="17" xfId="20" applyNumberFormat="1" applyBorder="1" applyAlignment="1" applyProtection="1">
      <alignment horizontal="left" vertical="top" wrapText="1"/>
    </xf>
  </cellXfs>
  <cellStyles count="35">
    <cellStyle name="br" xfId="31"/>
    <cellStyle name="col" xfId="30"/>
    <cellStyle name="ex58" xfId="25"/>
    <cellStyle name="ex59" xfId="26"/>
    <cellStyle name="ex60" xfId="7"/>
    <cellStyle name="ex61" xfId="8"/>
    <cellStyle name="ex62" xfId="9"/>
    <cellStyle name="ex63" xfId="10"/>
    <cellStyle name="ex64" xfId="11"/>
    <cellStyle name="ex65" xfId="12"/>
    <cellStyle name="ex66" xfId="13"/>
    <cellStyle name="ex67" xfId="14"/>
    <cellStyle name="ex68" xfId="15"/>
    <cellStyle name="ex69" xfId="16"/>
    <cellStyle name="ex70" xfId="17"/>
    <cellStyle name="ex71" xfId="18"/>
    <cellStyle name="ex72" xfId="19"/>
    <cellStyle name="ex73" xfId="20"/>
    <cellStyle name="ex74" xfId="21"/>
    <cellStyle name="st57" xfId="2"/>
    <cellStyle name="st85" xfId="34"/>
    <cellStyle name="style0" xfId="32"/>
    <cellStyle name="td" xfId="33"/>
    <cellStyle name="tr" xfId="29"/>
    <cellStyle name="xl_bot_header" xfId="5"/>
    <cellStyle name="xl_bot_right_header" xfId="6"/>
    <cellStyle name="xl_footer" xfId="28"/>
    <cellStyle name="xl_header" xfId="1"/>
    <cellStyle name="xl_top_header" xfId="3"/>
    <cellStyle name="xl_top_right_header" xfId="4"/>
    <cellStyle name="xl_total_bot" xfId="27"/>
    <cellStyle name="xl_total_center" xfId="24"/>
    <cellStyle name="xl_total_top" xfId="22"/>
    <cellStyle name="xl_total_top_right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workbookViewId="0">
      <pane ySplit="7" topLeftCell="A32" activePane="bottomLeft" state="frozen"/>
      <selection pane="bottomLeft" activeCell="D21" sqref="D21"/>
    </sheetView>
  </sheetViews>
  <sheetFormatPr defaultRowHeight="15" x14ac:dyDescent="0.25"/>
  <cols>
    <col min="1" max="1" width="49" style="1" customWidth="1"/>
    <col min="2" max="2" width="15.5703125" style="1" customWidth="1"/>
    <col min="3" max="3" width="14.28515625" style="1" customWidth="1"/>
    <col min="4" max="4" width="12.7109375" style="1" customWidth="1"/>
    <col min="5" max="5" width="10.140625" style="1" customWidth="1"/>
    <col min="6" max="6" width="11" style="1" customWidth="1"/>
    <col min="7" max="7" width="9.140625" style="1"/>
    <col min="8" max="8" width="10.85546875" style="1" customWidth="1"/>
    <col min="9" max="9" width="28.85546875" style="1" customWidth="1"/>
    <col min="10" max="16384" width="9.140625" style="1"/>
  </cols>
  <sheetData>
    <row r="1" spans="1:9" ht="15.2" customHeight="1" x14ac:dyDescent="0.25">
      <c r="A1" s="33"/>
      <c r="B1" s="33"/>
      <c r="C1" s="33"/>
    </row>
    <row r="2" spans="1:9" ht="69" customHeight="1" x14ac:dyDescent="0.25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9" ht="15.2" customHeight="1" x14ac:dyDescent="0.25">
      <c r="A3" s="37" t="s">
        <v>40</v>
      </c>
      <c r="B3" s="37"/>
      <c r="C3" s="37"/>
      <c r="D3" s="37"/>
      <c r="E3" s="37"/>
      <c r="F3" s="37"/>
      <c r="G3" s="37"/>
      <c r="H3" s="37"/>
      <c r="I3" s="37"/>
    </row>
    <row r="4" spans="1:9" ht="1.5" customHeight="1" x14ac:dyDescent="0.25">
      <c r="A4" s="2"/>
      <c r="B4" s="2"/>
      <c r="C4" s="2"/>
    </row>
    <row r="5" spans="1:9" ht="132.75" customHeight="1" x14ac:dyDescent="0.25">
      <c r="A5" s="38" t="s">
        <v>21</v>
      </c>
      <c r="B5" s="39" t="s">
        <v>22</v>
      </c>
      <c r="C5" s="39" t="s">
        <v>23</v>
      </c>
      <c r="D5" s="40" t="s">
        <v>24</v>
      </c>
      <c r="E5" s="34" t="s">
        <v>25</v>
      </c>
      <c r="F5" s="34"/>
      <c r="G5" s="34" t="s">
        <v>26</v>
      </c>
      <c r="H5" s="34"/>
      <c r="I5" s="5" t="s">
        <v>27</v>
      </c>
    </row>
    <row r="6" spans="1:9" ht="34.5" customHeight="1" x14ac:dyDescent="0.25">
      <c r="A6" s="38"/>
      <c r="B6" s="39"/>
      <c r="C6" s="39"/>
      <c r="D6" s="41"/>
      <c r="E6" s="5" t="s">
        <v>28</v>
      </c>
      <c r="F6" s="5" t="s">
        <v>29</v>
      </c>
      <c r="G6" s="5" t="s">
        <v>28</v>
      </c>
      <c r="H6" s="5" t="s">
        <v>29</v>
      </c>
      <c r="I6" s="6"/>
    </row>
    <row r="7" spans="1:9" ht="15.75" x14ac:dyDescent="0.25">
      <c r="A7" s="7" t="s">
        <v>0</v>
      </c>
      <c r="B7" s="7" t="s">
        <v>1</v>
      </c>
      <c r="C7" s="7" t="s">
        <v>2</v>
      </c>
      <c r="D7" s="8" t="s">
        <v>3</v>
      </c>
      <c r="E7" s="8" t="s">
        <v>4</v>
      </c>
      <c r="F7" s="8" t="s">
        <v>5</v>
      </c>
      <c r="G7" s="8" t="s">
        <v>30</v>
      </c>
      <c r="H7" s="8" t="s">
        <v>31</v>
      </c>
      <c r="I7" s="8" t="s">
        <v>32</v>
      </c>
    </row>
    <row r="8" spans="1:9" x14ac:dyDescent="0.25">
      <c r="A8" s="14" t="s">
        <v>6</v>
      </c>
      <c r="B8" s="27">
        <f>B9+B11+B15+B19+B21+B17</f>
        <v>503.8</v>
      </c>
      <c r="C8" s="27">
        <f>C9+C11+C15+C19+C21+C17</f>
        <v>651.22699999999998</v>
      </c>
      <c r="D8" s="27">
        <f>D9+D11+D15+D19+D21+D17</f>
        <v>745.0200000000001</v>
      </c>
      <c r="E8" s="27">
        <f>E9+E11+E15+E19+E21</f>
        <v>246.24400000000003</v>
      </c>
      <c r="F8" s="27" t="e">
        <f>F9+F11+F15+F19+F21</f>
        <v>#DIV/0!</v>
      </c>
      <c r="G8" s="27">
        <f>G9+G11+G15+G19+G21</f>
        <v>98.81700000000005</v>
      </c>
      <c r="H8" s="27">
        <f>H9+H11+H15+H19+H21</f>
        <v>0.45286176635436615</v>
      </c>
      <c r="I8" s="13"/>
    </row>
    <row r="9" spans="1:9" x14ac:dyDescent="0.25">
      <c r="A9" s="15" t="s">
        <v>7</v>
      </c>
      <c r="B9" s="27">
        <f>B10</f>
        <v>141</v>
      </c>
      <c r="C9" s="22">
        <f>SUM(C10)</f>
        <v>163</v>
      </c>
      <c r="D9" s="23">
        <f>SUM(D10)</f>
        <v>182.452</v>
      </c>
      <c r="E9" s="21">
        <f t="shared" ref="E9:E35" si="0">D9-B9</f>
        <v>41.451999999999998</v>
      </c>
      <c r="F9" s="21">
        <f t="shared" ref="F9:F35" si="1">D9/B9-100%</f>
        <v>0.29398581560283676</v>
      </c>
      <c r="G9" s="21">
        <f t="shared" ref="G9:G35" si="2">D9-C9</f>
        <v>19.451999999999998</v>
      </c>
      <c r="H9" s="21">
        <f t="shared" ref="H9:H35" si="3">D9/C9-100%</f>
        <v>0.11933742331288344</v>
      </c>
      <c r="I9" s="13"/>
    </row>
    <row r="10" spans="1:9" x14ac:dyDescent="0.25">
      <c r="A10" s="10" t="s">
        <v>33</v>
      </c>
      <c r="B10" s="26">
        <v>141</v>
      </c>
      <c r="C10" s="24">
        <v>163</v>
      </c>
      <c r="D10" s="25">
        <v>182.452</v>
      </c>
      <c r="E10" s="26">
        <f t="shared" si="0"/>
        <v>41.451999999999998</v>
      </c>
      <c r="F10" s="26">
        <f t="shared" si="1"/>
        <v>0.29398581560283676</v>
      </c>
      <c r="G10" s="26">
        <f t="shared" si="2"/>
        <v>19.451999999999998</v>
      </c>
      <c r="H10" s="26">
        <f t="shared" si="3"/>
        <v>0.11933742331288344</v>
      </c>
      <c r="I10" s="9"/>
    </row>
    <row r="11" spans="1:9" x14ac:dyDescent="0.25">
      <c r="A11" s="15" t="s">
        <v>34</v>
      </c>
      <c r="B11" s="27">
        <f>SUM(B12:B14)</f>
        <v>171</v>
      </c>
      <c r="C11" s="22">
        <f>SUM(C12:C14)</f>
        <v>162</v>
      </c>
      <c r="D11" s="23">
        <f>SUM(D12:D14)</f>
        <v>161.29000000000002</v>
      </c>
      <c r="E11" s="27">
        <f t="shared" si="0"/>
        <v>-9.7099999999999795</v>
      </c>
      <c r="F11" s="27">
        <f t="shared" si="1"/>
        <v>-5.6783625730994047E-2</v>
      </c>
      <c r="G11" s="27">
        <f t="shared" si="2"/>
        <v>-0.70999999999997954</v>
      </c>
      <c r="H11" s="27">
        <f t="shared" si="3"/>
        <v>-4.3827160493825623E-3</v>
      </c>
      <c r="I11" s="13"/>
    </row>
    <row r="12" spans="1:9" x14ac:dyDescent="0.25">
      <c r="A12" s="10" t="s">
        <v>35</v>
      </c>
      <c r="B12" s="26">
        <v>133</v>
      </c>
      <c r="C12" s="24">
        <v>150</v>
      </c>
      <c r="D12" s="25">
        <v>149.107</v>
      </c>
      <c r="E12" s="26">
        <f t="shared" si="0"/>
        <v>16.106999999999999</v>
      </c>
      <c r="F12" s="26">
        <f t="shared" si="1"/>
        <v>0.12110526315789483</v>
      </c>
      <c r="G12" s="26">
        <f t="shared" si="2"/>
        <v>-0.89300000000000068</v>
      </c>
      <c r="H12" s="26">
        <f t="shared" si="3"/>
        <v>-5.953333333333366E-3</v>
      </c>
      <c r="I12" s="9"/>
    </row>
    <row r="13" spans="1:9" x14ac:dyDescent="0.25">
      <c r="A13" s="10" t="s">
        <v>36</v>
      </c>
      <c r="B13" s="26">
        <v>13</v>
      </c>
      <c r="C13" s="24">
        <v>12</v>
      </c>
      <c r="D13" s="25">
        <v>11.8</v>
      </c>
      <c r="E13" s="26">
        <f t="shared" si="0"/>
        <v>-1.1999999999999993</v>
      </c>
      <c r="F13" s="26">
        <f t="shared" si="1"/>
        <v>-9.2307692307692202E-2</v>
      </c>
      <c r="G13" s="26">
        <f t="shared" si="2"/>
        <v>-0.19999999999999929</v>
      </c>
      <c r="H13" s="26">
        <f t="shared" si="3"/>
        <v>-1.6666666666666607E-2</v>
      </c>
      <c r="I13" s="9"/>
    </row>
    <row r="14" spans="1:9" x14ac:dyDescent="0.25">
      <c r="A14" s="10" t="s">
        <v>37</v>
      </c>
      <c r="B14" s="26">
        <v>25</v>
      </c>
      <c r="C14" s="24"/>
      <c r="D14" s="25">
        <v>0.38300000000000001</v>
      </c>
      <c r="E14" s="26">
        <f t="shared" si="0"/>
        <v>-24.617000000000001</v>
      </c>
      <c r="F14" s="26">
        <f t="shared" si="1"/>
        <v>-0.98468</v>
      </c>
      <c r="G14" s="26">
        <f t="shared" si="2"/>
        <v>0.38300000000000001</v>
      </c>
      <c r="H14" s="26" t="e">
        <f t="shared" si="3"/>
        <v>#DIV/0!</v>
      </c>
      <c r="I14" s="43"/>
    </row>
    <row r="15" spans="1:9" x14ac:dyDescent="0.25">
      <c r="A15" s="15" t="s">
        <v>8</v>
      </c>
      <c r="B15" s="27">
        <f>B16</f>
        <v>1.8</v>
      </c>
      <c r="C15" s="22">
        <f>C16</f>
        <v>1.8</v>
      </c>
      <c r="D15" s="23">
        <f>D16</f>
        <v>0.9</v>
      </c>
      <c r="E15" s="27">
        <f t="shared" si="0"/>
        <v>-0.9</v>
      </c>
      <c r="F15" s="27">
        <f t="shared" si="1"/>
        <v>-0.5</v>
      </c>
      <c r="G15" s="27">
        <f t="shared" si="2"/>
        <v>-0.9</v>
      </c>
      <c r="H15" s="27">
        <f t="shared" si="3"/>
        <v>-0.5</v>
      </c>
      <c r="I15" s="13"/>
    </row>
    <row r="16" spans="1:9" ht="76.5" x14ac:dyDescent="0.25">
      <c r="A16" s="10" t="s">
        <v>9</v>
      </c>
      <c r="B16" s="26">
        <v>1.8</v>
      </c>
      <c r="C16" s="24">
        <v>1.8</v>
      </c>
      <c r="D16" s="25">
        <v>0.9</v>
      </c>
      <c r="E16" s="26">
        <f t="shared" si="0"/>
        <v>-0.9</v>
      </c>
      <c r="F16" s="26">
        <f t="shared" si="1"/>
        <v>-0.5</v>
      </c>
      <c r="G16" s="26">
        <f t="shared" si="2"/>
        <v>-0.9</v>
      </c>
      <c r="H16" s="26">
        <f t="shared" si="3"/>
        <v>-0.5</v>
      </c>
      <c r="I16" s="9"/>
    </row>
    <row r="17" spans="1:9" ht="38.25" x14ac:dyDescent="0.25">
      <c r="A17" s="52" t="s">
        <v>10</v>
      </c>
      <c r="B17" s="44">
        <f>B18</f>
        <v>130</v>
      </c>
      <c r="C17" s="49">
        <f>C18</f>
        <v>130</v>
      </c>
      <c r="D17" s="50">
        <f>D18</f>
        <v>124.976</v>
      </c>
      <c r="E17" s="44"/>
      <c r="F17" s="44"/>
      <c r="G17" s="44"/>
      <c r="H17" s="44"/>
      <c r="I17" s="51"/>
    </row>
    <row r="18" spans="1:9" ht="76.5" x14ac:dyDescent="0.25">
      <c r="A18" s="53" t="s">
        <v>11</v>
      </c>
      <c r="B18" s="26">
        <v>130</v>
      </c>
      <c r="C18" s="24">
        <v>130</v>
      </c>
      <c r="D18" s="25">
        <v>124.976</v>
      </c>
      <c r="E18" s="26">
        <f t="shared" si="0"/>
        <v>-5.0240000000000009</v>
      </c>
      <c r="F18" s="26">
        <f t="shared" si="1"/>
        <v>-3.8646153846153886E-2</v>
      </c>
      <c r="G18" s="26">
        <f t="shared" si="2"/>
        <v>-5.0240000000000009</v>
      </c>
      <c r="H18" s="26">
        <f t="shared" si="3"/>
        <v>-3.8646153846153886E-2</v>
      </c>
      <c r="I18" s="9"/>
    </row>
    <row r="19" spans="1:9" ht="25.5" x14ac:dyDescent="0.25">
      <c r="A19" s="32" t="s">
        <v>50</v>
      </c>
      <c r="B19" s="27">
        <f>B20</f>
        <v>0</v>
      </c>
      <c r="C19" s="22">
        <f>C20</f>
        <v>96.626999999999995</v>
      </c>
      <c r="D19" s="23">
        <f>D20</f>
        <v>176.72200000000001</v>
      </c>
      <c r="E19" s="27">
        <f t="shared" si="0"/>
        <v>176.72200000000001</v>
      </c>
      <c r="F19" s="27" t="e">
        <f t="shared" si="1"/>
        <v>#DIV/0!</v>
      </c>
      <c r="G19" s="27">
        <f t="shared" si="2"/>
        <v>80.095000000000013</v>
      </c>
      <c r="H19" s="27">
        <f t="shared" si="3"/>
        <v>0.82890910408064022</v>
      </c>
      <c r="I19" s="13"/>
    </row>
    <row r="20" spans="1:9" ht="25.5" x14ac:dyDescent="0.25">
      <c r="A20" s="48" t="s">
        <v>49</v>
      </c>
      <c r="B20" s="26">
        <v>0</v>
      </c>
      <c r="C20" s="24">
        <v>96.626999999999995</v>
      </c>
      <c r="D20" s="25">
        <v>176.72200000000001</v>
      </c>
      <c r="E20" s="26">
        <f t="shared" si="0"/>
        <v>176.72200000000001</v>
      </c>
      <c r="F20" s="26" t="e">
        <f t="shared" si="1"/>
        <v>#DIV/0!</v>
      </c>
      <c r="G20" s="26">
        <f t="shared" si="2"/>
        <v>80.095000000000013</v>
      </c>
      <c r="H20" s="26">
        <f t="shared" si="3"/>
        <v>0.82890910408064022</v>
      </c>
      <c r="I20" s="9"/>
    </row>
    <row r="21" spans="1:9" x14ac:dyDescent="0.25">
      <c r="A21" s="15" t="s">
        <v>12</v>
      </c>
      <c r="B21" s="27">
        <f>B22</f>
        <v>60</v>
      </c>
      <c r="C21" s="22">
        <f>C22</f>
        <v>97.8</v>
      </c>
      <c r="D21" s="23">
        <f>D22</f>
        <v>98.68</v>
      </c>
      <c r="E21" s="27">
        <f t="shared" si="0"/>
        <v>38.680000000000007</v>
      </c>
      <c r="F21" s="27">
        <f t="shared" si="1"/>
        <v>0.64466666666666672</v>
      </c>
      <c r="G21" s="27">
        <f t="shared" si="2"/>
        <v>0.88000000000000966</v>
      </c>
      <c r="H21" s="27">
        <f t="shared" si="3"/>
        <v>8.997955010225045E-3</v>
      </c>
      <c r="I21" s="13"/>
    </row>
    <row r="22" spans="1:9" ht="25.5" x14ac:dyDescent="0.25">
      <c r="A22" s="10" t="s">
        <v>13</v>
      </c>
      <c r="B22" s="26">
        <v>60</v>
      </c>
      <c r="C22" s="24">
        <v>97.8</v>
      </c>
      <c r="D22" s="25">
        <v>98.68</v>
      </c>
      <c r="E22" s="26">
        <f t="shared" si="0"/>
        <v>38.680000000000007</v>
      </c>
      <c r="F22" s="26">
        <f t="shared" si="1"/>
        <v>0.64466666666666672</v>
      </c>
      <c r="G22" s="26">
        <f t="shared" si="2"/>
        <v>0.88000000000000966</v>
      </c>
      <c r="H22" s="26">
        <f t="shared" si="3"/>
        <v>8.997955010225045E-3</v>
      </c>
      <c r="I22" s="9"/>
    </row>
    <row r="23" spans="1:9" x14ac:dyDescent="0.25">
      <c r="A23" s="14" t="s">
        <v>14</v>
      </c>
      <c r="B23" s="27">
        <f>B24+B34</f>
        <v>7523.8469999999998</v>
      </c>
      <c r="C23" s="20">
        <f>C24+C34</f>
        <v>7954.4830000000002</v>
      </c>
      <c r="D23" s="20">
        <f>D24+D34</f>
        <v>5972.5079999999998</v>
      </c>
      <c r="E23" s="27">
        <f t="shared" si="0"/>
        <v>-1551.3389999999999</v>
      </c>
      <c r="F23" s="27" t="e">
        <f>F24+F34</f>
        <v>#DIV/0!</v>
      </c>
      <c r="G23" s="27">
        <f t="shared" si="2"/>
        <v>-1981.9750000000004</v>
      </c>
      <c r="H23" s="27">
        <f t="shared" si="3"/>
        <v>-0.24916452772606346</v>
      </c>
      <c r="I23" s="13"/>
    </row>
    <row r="24" spans="1:9" ht="38.25" x14ac:dyDescent="0.25">
      <c r="A24" s="15" t="s">
        <v>15</v>
      </c>
      <c r="B24" s="27">
        <f>SUM(B25:B31)</f>
        <v>7523.8469999999998</v>
      </c>
      <c r="C24" s="22">
        <f>SUM(C25:C32)</f>
        <v>7954.4830000000002</v>
      </c>
      <c r="D24" s="22">
        <f>SUM(D25:D32)</f>
        <v>5972.5079999999998</v>
      </c>
      <c r="E24" s="27">
        <f t="shared" si="0"/>
        <v>-1551.3389999999999</v>
      </c>
      <c r="F24" s="27">
        <f>SUM(F25:F31)</f>
        <v>-0.73428922369484184</v>
      </c>
      <c r="G24" s="27">
        <f t="shared" si="2"/>
        <v>-1981.9750000000004</v>
      </c>
      <c r="H24" s="27">
        <f t="shared" si="3"/>
        <v>-0.24916452772606346</v>
      </c>
      <c r="I24" s="13"/>
    </row>
    <row r="25" spans="1:9" ht="38.25" x14ac:dyDescent="0.25">
      <c r="A25" s="10" t="s">
        <v>16</v>
      </c>
      <c r="B25" s="26">
        <v>3219.4</v>
      </c>
      <c r="C25" s="24">
        <v>3219.4</v>
      </c>
      <c r="D25" s="25">
        <v>3219.4</v>
      </c>
      <c r="E25" s="26">
        <f t="shared" si="0"/>
        <v>0</v>
      </c>
      <c r="F25" s="26">
        <f t="shared" si="1"/>
        <v>0</v>
      </c>
      <c r="G25" s="26">
        <f t="shared" si="2"/>
        <v>0</v>
      </c>
      <c r="H25" s="26">
        <f t="shared" si="3"/>
        <v>0</v>
      </c>
      <c r="I25" s="9"/>
    </row>
    <row r="26" spans="1:9" x14ac:dyDescent="0.25">
      <c r="A26" s="10" t="s">
        <v>46</v>
      </c>
      <c r="B26" s="26">
        <v>1600</v>
      </c>
      <c r="C26" s="24">
        <v>1600</v>
      </c>
      <c r="D26" s="25">
        <v>1598.25</v>
      </c>
      <c r="E26" s="26">
        <f t="shared" si="0"/>
        <v>-1.75</v>
      </c>
      <c r="F26" s="26">
        <f t="shared" si="1"/>
        <v>-1.0937500000000044E-3</v>
      </c>
      <c r="G26" s="26">
        <f t="shared" si="2"/>
        <v>-1.75</v>
      </c>
      <c r="H26" s="26">
        <f t="shared" si="3"/>
        <v>-1.0937500000000044E-3</v>
      </c>
      <c r="I26" s="9"/>
    </row>
    <row r="27" spans="1:9" ht="38.25" x14ac:dyDescent="0.25">
      <c r="A27" s="10" t="s">
        <v>17</v>
      </c>
      <c r="B27" s="26">
        <v>22.151</v>
      </c>
      <c r="C27" s="24">
        <v>22.795000000000002</v>
      </c>
      <c r="D27" s="25">
        <v>22.795000000000002</v>
      </c>
      <c r="E27" s="26">
        <f t="shared" si="0"/>
        <v>0.6440000000000019</v>
      </c>
      <c r="F27" s="26">
        <f t="shared" si="1"/>
        <v>2.9073179540427097E-2</v>
      </c>
      <c r="G27" s="26">
        <f t="shared" si="2"/>
        <v>0</v>
      </c>
      <c r="H27" s="26">
        <f t="shared" si="3"/>
        <v>0</v>
      </c>
      <c r="I27" s="28"/>
    </row>
    <row r="28" spans="1:9" ht="38.25" x14ac:dyDescent="0.25">
      <c r="A28" s="10" t="s">
        <v>18</v>
      </c>
      <c r="B28" s="26">
        <v>193.43799999999999</v>
      </c>
      <c r="C28" s="24">
        <v>205.55</v>
      </c>
      <c r="D28" s="25">
        <v>205.55</v>
      </c>
      <c r="E28" s="26">
        <f t="shared" si="0"/>
        <v>12.112000000000023</v>
      </c>
      <c r="F28" s="26">
        <f t="shared" si="1"/>
        <v>6.2614377733434035E-2</v>
      </c>
      <c r="G28" s="26">
        <f t="shared" si="2"/>
        <v>0</v>
      </c>
      <c r="H28" s="26">
        <f t="shared" si="3"/>
        <v>0</v>
      </c>
      <c r="I28" s="28"/>
    </row>
    <row r="29" spans="1:9" ht="38.25" x14ac:dyDescent="0.25">
      <c r="A29" s="10" t="s">
        <v>19</v>
      </c>
      <c r="B29" s="26">
        <v>7.21</v>
      </c>
      <c r="C29" s="24">
        <v>7.21</v>
      </c>
      <c r="D29" s="25">
        <v>7.21</v>
      </c>
      <c r="E29" s="26">
        <f t="shared" si="0"/>
        <v>0</v>
      </c>
      <c r="F29" s="26">
        <f t="shared" si="1"/>
        <v>0</v>
      </c>
      <c r="G29" s="26">
        <f t="shared" si="2"/>
        <v>0</v>
      </c>
      <c r="H29" s="26">
        <f t="shared" si="3"/>
        <v>0</v>
      </c>
      <c r="I29" s="28"/>
    </row>
    <row r="30" spans="1:9" ht="63.75" x14ac:dyDescent="0.25">
      <c r="A30" s="10" t="s">
        <v>41</v>
      </c>
      <c r="B30" s="26">
        <v>501.423</v>
      </c>
      <c r="C30" s="24">
        <v>568.08199999999999</v>
      </c>
      <c r="D30" s="25">
        <v>568.08199999999999</v>
      </c>
      <c r="E30" s="26">
        <f t="shared" si="0"/>
        <v>66.658999999999992</v>
      </c>
      <c r="F30" s="26">
        <v>0</v>
      </c>
      <c r="G30" s="26">
        <f t="shared" si="2"/>
        <v>0</v>
      </c>
      <c r="H30" s="26">
        <f t="shared" si="3"/>
        <v>0</v>
      </c>
      <c r="I30" s="28"/>
    </row>
    <row r="31" spans="1:9" ht="69" customHeight="1" x14ac:dyDescent="0.25">
      <c r="A31" s="10" t="s">
        <v>20</v>
      </c>
      <c r="B31" s="26">
        <v>1980.2249999999999</v>
      </c>
      <c r="C31" s="24">
        <v>2326.9960000000001</v>
      </c>
      <c r="D31" s="25">
        <v>346.77100000000002</v>
      </c>
      <c r="E31" s="26">
        <f t="shared" si="0"/>
        <v>-1633.454</v>
      </c>
      <c r="F31" s="26">
        <f t="shared" si="1"/>
        <v>-0.82488303096870297</v>
      </c>
      <c r="G31" s="26">
        <f t="shared" si="2"/>
        <v>-1980.2250000000001</v>
      </c>
      <c r="H31" s="26">
        <f t="shared" si="3"/>
        <v>-0.85097911642306223</v>
      </c>
      <c r="I31" s="29" t="s">
        <v>39</v>
      </c>
    </row>
    <row r="32" spans="1:9" x14ac:dyDescent="0.25">
      <c r="A32" s="32" t="s">
        <v>48</v>
      </c>
      <c r="B32" s="44"/>
      <c r="C32" s="45">
        <f>C33</f>
        <v>4.45</v>
      </c>
      <c r="D32" s="46">
        <f>D33</f>
        <v>4.45</v>
      </c>
      <c r="E32" s="44"/>
      <c r="F32" s="44"/>
      <c r="G32" s="44"/>
      <c r="H32" s="44"/>
      <c r="I32" s="47"/>
    </row>
    <row r="33" spans="1:9" ht="69" customHeight="1" x14ac:dyDescent="0.25">
      <c r="A33" s="10" t="s">
        <v>47</v>
      </c>
      <c r="B33" s="26"/>
      <c r="C33" s="24">
        <v>4.45</v>
      </c>
      <c r="D33" s="25">
        <v>4.45</v>
      </c>
      <c r="E33" s="26">
        <f t="shared" si="0"/>
        <v>4.45</v>
      </c>
      <c r="F33" s="26" t="e">
        <f t="shared" si="1"/>
        <v>#DIV/0!</v>
      </c>
      <c r="G33" s="26">
        <f t="shared" si="2"/>
        <v>0</v>
      </c>
      <c r="H33" s="26">
        <f t="shared" si="3"/>
        <v>0</v>
      </c>
      <c r="I33" s="29"/>
    </row>
    <row r="34" spans="1:9" ht="51" x14ac:dyDescent="0.25">
      <c r="A34" s="32" t="s">
        <v>43</v>
      </c>
      <c r="B34" s="21">
        <v>0</v>
      </c>
      <c r="C34" s="22">
        <f>C35</f>
        <v>0</v>
      </c>
      <c r="D34" s="23">
        <f>D35</f>
        <v>0</v>
      </c>
      <c r="E34" s="27">
        <f t="shared" si="0"/>
        <v>0</v>
      </c>
      <c r="F34" s="26" t="e">
        <f t="shared" si="1"/>
        <v>#DIV/0!</v>
      </c>
      <c r="G34" s="27">
        <f t="shared" si="2"/>
        <v>0</v>
      </c>
      <c r="H34" s="27" t="e">
        <f t="shared" si="3"/>
        <v>#DIV/0!</v>
      </c>
      <c r="I34" s="31"/>
    </row>
    <row r="35" spans="1:9" ht="51" x14ac:dyDescent="0.25">
      <c r="A35" s="10" t="s">
        <v>42</v>
      </c>
      <c r="B35" s="26">
        <v>0</v>
      </c>
      <c r="C35" s="24">
        <v>0</v>
      </c>
      <c r="D35" s="25"/>
      <c r="E35" s="26">
        <f t="shared" si="0"/>
        <v>0</v>
      </c>
      <c r="F35" s="26" t="e">
        <f t="shared" si="1"/>
        <v>#DIV/0!</v>
      </c>
      <c r="G35" s="26">
        <f t="shared" si="2"/>
        <v>0</v>
      </c>
      <c r="H35" s="26" t="e">
        <f t="shared" si="3"/>
        <v>#DIV/0!</v>
      </c>
      <c r="I35" s="30" t="s">
        <v>44</v>
      </c>
    </row>
    <row r="36" spans="1:9" x14ac:dyDescent="0.25">
      <c r="A36" s="11"/>
      <c r="B36" s="11"/>
      <c r="C36" s="12"/>
      <c r="D36" s="9"/>
      <c r="E36" s="16"/>
      <c r="F36" s="17"/>
      <c r="G36" s="9"/>
      <c r="H36" s="9"/>
      <c r="I36" s="9"/>
    </row>
    <row r="37" spans="1:9" x14ac:dyDescent="0.25">
      <c r="A37" s="18" t="s">
        <v>38</v>
      </c>
      <c r="B37" s="42">
        <f>B23+B8</f>
        <v>8027.6469999999999</v>
      </c>
      <c r="C37" s="42">
        <f>C23+C8</f>
        <v>8605.7100000000009</v>
      </c>
      <c r="D37" s="42">
        <f>D23+D8</f>
        <v>6717.5280000000002</v>
      </c>
      <c r="E37" s="42">
        <f>E23+E8</f>
        <v>-1305.0949999999998</v>
      </c>
      <c r="F37" s="42" t="e">
        <f>F23+F8</f>
        <v>#DIV/0!</v>
      </c>
      <c r="G37" s="42">
        <f>G23+G8</f>
        <v>-1883.1580000000004</v>
      </c>
      <c r="H37" s="42">
        <f>H23+H8</f>
        <v>0.20369723862830269</v>
      </c>
      <c r="I37" s="19"/>
    </row>
    <row r="38" spans="1:9" x14ac:dyDescent="0.25">
      <c r="A38" s="3"/>
      <c r="B38" s="3"/>
      <c r="C38" s="3"/>
      <c r="D38" s="4"/>
      <c r="E38" s="4"/>
      <c r="F38" s="4"/>
      <c r="G38" s="4"/>
      <c r="H38" s="4"/>
      <c r="I38" s="4"/>
    </row>
    <row r="39" spans="1:9" x14ac:dyDescent="0.25">
      <c r="A39" s="35"/>
      <c r="B39" s="35"/>
      <c r="C39" s="35"/>
    </row>
  </sheetData>
  <mergeCells count="10">
    <mergeCell ref="A1:C1"/>
    <mergeCell ref="G5:H5"/>
    <mergeCell ref="A39:C39"/>
    <mergeCell ref="A2:I2"/>
    <mergeCell ref="A3:I3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54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Кислякова Н.Н.&lt;/DocName&gt;&#10;  &lt;VariantName&gt;ДЧБ Кислякова Н.Н.&lt;/VariantName&gt;&#10;  &lt;VariantLink&gt;4192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5A5F9F9-4928-4A37-B701-7CD019DAE0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Tretyakova</cp:lastModifiedBy>
  <dcterms:created xsi:type="dcterms:W3CDTF">2021-04-23T06:33:37Z</dcterms:created>
  <dcterms:modified xsi:type="dcterms:W3CDTF">2023-04-19T08:58:22Z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Кислякова Н.Н..xlsx</vt:lpwstr>
  </property>
  <property fmtid="{D5CDD505-2E9C-101B-9397-08002B2CF9AE}" pid="3" name="Название отчета">
    <vt:lpwstr>ДЧБ Кислякова Н.Н..xlsx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17-фу-кислякова-нн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