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externalReferences>
    <externalReference r:id="rId2"/>
    <externalReference r:id="rId3"/>
    <externalReference r:id="rId4"/>
  </externalReference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D10" i="2" l="1"/>
  <c r="D8" i="2"/>
  <c r="D7" i="2"/>
  <c r="C10" i="2"/>
  <c r="C8" i="2"/>
  <c r="C7" i="2"/>
  <c r="B12" i="2"/>
  <c r="B10" i="2"/>
  <c r="B7" i="2"/>
  <c r="B8" i="2"/>
  <c r="E9" i="2" l="1"/>
  <c r="G9" i="2"/>
  <c r="C12" i="2" l="1"/>
  <c r="D12" i="2"/>
  <c r="H12" i="2" l="1"/>
  <c r="H8" i="2"/>
  <c r="H10" i="2"/>
  <c r="H7" i="2"/>
  <c r="G12" i="2"/>
  <c r="G8" i="2"/>
  <c r="G10" i="2"/>
  <c r="G7" i="2"/>
  <c r="F12" i="2"/>
  <c r="F8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<sst xmlns="http://schemas.openxmlformats.org/spreadsheetml/2006/main" count="30" uniqueCount="27">
  <si>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</si>
  <si>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</si>
  <si>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</si>
  <si>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</si>
  <si>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</si>
  <si>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</si>
  <si>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</si>
  <si>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</si>
  <si>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</si>
  <si>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</si>
  <si>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</si>
  <si>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</si>
  <si>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</si>
  <si>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</si>
  <si>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</si>
  <si>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</si>
  <si>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</si>
  <si>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</si>
  <si>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</si>
  <si>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</si>
  <si>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Анализ исполнения муниципальных программ СП "Шошка"</t>
  </si>
  <si>
    <t>МП "Развитие жилищно-коммунального хозяйства и повышение степени благоустройства сельского поселения "Шошка"</t>
  </si>
  <si>
    <t>МП "Пожарная безопасность в населенных пунктах на территории сельского поселения "Шошка"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</si>
  <si>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</si>
  <si>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-</t>
  </si>
  <si>
    <t>Увеличение ассигнований на решение вопросов местного значения.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</si>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</sst>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55;&#1091;&#1073;&#1083;&#1080;&#1095;&#1085;&#1099;&#1077;/&#1064;&#1086;&#1096;&#1082;&#1072;%20&#1087;&#1088;&#1086;&#1090;&#1086;&#1082;&#1086;&#1083;/&#1064;&#1086;&#1096;&#1082;&#1072;%20&#1055;&#1088;&#1080;&#1083;&#1086;&#1078;%202%20&#1056;&#1072;&#1089;&#1093;&#1086;&#1076;&#1099;%202022%20-%202024%20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48;&#1079;&#1084;&#1077;&#1085;&#1077;&#1085;&#1080;&#1103;/&#1064;&#1086;&#1096;&#1082;&#1072;/&#1044;&#1077;&#1082;&#1072;&#1073;&#1088;&#1100;/&#1055;&#1088;&#1080;&#1083;&#1086;&#1078;&#1077;&#1085;&#1080;&#1077;%20&#8470;%202%20%20&#1055;&#1088;&#1086;&#1075;&#1088;&#1072;&#1084;&#1084;&#1085;&#1099;&#1077;%20&#1080;%20&#1085;&#1077;&#1087;&#1088;&#1086;&#1075;&#1088;&#1072;&#1084;&#1084;&#1085;&#1099;&#1077;%20&#1088;&#1072;&#1089;&#1093;&#1086;&#1076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lbovskaya\AppData\Local\Keysystems\Budget\ReportManager\&#1056;&#1063;&#1041;%20&#1076;&#1083;&#1103;%20&#1088;&#1072;&#1073;&#1086;&#1090;&#1099;%20(&#1057;&#1090;&#1086;&#1083;&#1073;&#1086;&#1074;&#1089;&#1082;&#1072;&#1103;)%201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</sheetNames>
    <sheetDataSet>
      <sheetData sheetId="0">
        <row r="13">
          <cell r="E13">
            <v>283.755</v>
          </cell>
        </row>
        <row r="27">
          <cell r="E27">
            <v>551.42999999999995</v>
          </cell>
        </row>
        <row r="46">
          <cell r="E46">
            <v>2442.0410000000002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</sheetNames>
    <sheetDataSet>
      <sheetData sheetId="0" refreshError="1"/>
      <sheetData sheetId="1">
        <row r="17">
          <cell r="D17">
            <v>1890.5771400000001</v>
          </cell>
        </row>
        <row r="31">
          <cell r="D31">
            <v>2660.77684</v>
          </cell>
        </row>
        <row r="59">
          <cell r="D59">
            <v>2482.9456399999999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7">
          <cell r="C7">
            <v>1890577.14</v>
          </cell>
        </row>
        <row r="12">
          <cell r="C12">
            <v>2660165.94</v>
          </cell>
        </row>
        <row r="23">
          <cell r="C23">
            <v>2476983.7200000002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11" sqref="E11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63" x14ac:dyDescent="0.25">
      <c r="A7" s="13" t="s">
        <v>21</v>
      </c>
      <c r="B7" s="14">
        <f>[1]Расходы!$E$27</f>
        <v>551.42999999999995</v>
      </c>
      <c r="C7" s="14">
        <f>[2]Table2!$D$31</f>
        <v>2660.77684</v>
      </c>
      <c r="D7" s="15">
        <f>[3]Документ!$C$12/1000</f>
        <v>2660.1659399999999</v>
      </c>
      <c r="E7" s="15">
        <f>D7-B7</f>
        <v>2108.73594</v>
      </c>
      <c r="F7" s="16">
        <f>D7/B7-100%</f>
        <v>3.8241226266253197</v>
      </c>
      <c r="G7" s="15">
        <f>D7-C7</f>
        <v>-0.61090000000012878</v>
      </c>
      <c r="H7" s="16">
        <f>D7/C7-100%</f>
        <v>-2.2959460215388194E-4</v>
      </c>
      <c r="I7" s="19" t="s">
        <v>19</v>
      </c>
    </row>
    <row r="8" spans="1:9" ht="75" customHeight="1" x14ac:dyDescent="0.25">
      <c r="A8" s="13" t="s">
        <v>22</v>
      </c>
      <c r="B8" s="14">
        <f>[1]Расходы!$E$13</f>
        <v>283.755</v>
      </c>
      <c r="C8" s="14">
        <f>[2]Table2!$D$17</f>
        <v>1890.5771400000001</v>
      </c>
      <c r="D8" s="15">
        <f>[3]Документ!$C$7/1000</f>
        <v>1890.5771399999999</v>
      </c>
      <c r="E8" s="15">
        <f t="shared" ref="E8:E10" si="0">D8-B8</f>
        <v>1606.8221399999998</v>
      </c>
      <c r="F8" s="16">
        <f t="shared" ref="F8:F10" si="1">D8/B8-100%</f>
        <v>5.6627095205370823</v>
      </c>
      <c r="G8" s="15">
        <f t="shared" ref="G8:G10" si="2">D8-C8</f>
        <v>0</v>
      </c>
      <c r="H8" s="16">
        <f t="shared" ref="H8:H10" si="3">D8/C8-100%</f>
        <v>0</v>
      </c>
      <c r="I8" s="19" t="s">
        <v>19</v>
      </c>
    </row>
    <row r="9" spans="1:9" ht="47.25" hidden="1" x14ac:dyDescent="0.25">
      <c r="A9" s="13" t="s">
        <v>23</v>
      </c>
      <c r="B9" s="14">
        <v>0</v>
      </c>
      <c r="C9" s="14">
        <v>0</v>
      </c>
      <c r="D9" s="15">
        <v>0</v>
      </c>
      <c r="E9" s="15">
        <f t="shared" ref="E9" si="4">D9-B9</f>
        <v>0</v>
      </c>
      <c r="F9" s="16" t="s">
        <v>24</v>
      </c>
      <c r="G9" s="15">
        <f t="shared" ref="G9" si="5">D9-C9</f>
        <v>0</v>
      </c>
      <c r="H9" s="16">
        <v>0</v>
      </c>
      <c r="I9" s="18"/>
    </row>
    <row r="10" spans="1:9" ht="31.5" x14ac:dyDescent="0.25">
      <c r="A10" s="13" t="s">
        <v>4</v>
      </c>
      <c r="B10" s="14">
        <f>[1]Расходы!$E$46</f>
        <v>2442.0410000000002</v>
      </c>
      <c r="C10" s="14">
        <f>[2]Table2!$D$59</f>
        <v>2482.9456399999999</v>
      </c>
      <c r="D10" s="15">
        <f>[3]Документ!$C$23/1000</f>
        <v>2476.9837200000002</v>
      </c>
      <c r="E10" s="15">
        <f t="shared" si="0"/>
        <v>34.942720000000008</v>
      </c>
      <c r="F10" s="16">
        <f t="shared" si="1"/>
        <v>1.4308817910919647E-2</v>
      </c>
      <c r="G10" s="15">
        <f t="shared" si="2"/>
        <v>-5.9619199999997363</v>
      </c>
      <c r="H10" s="16">
        <f t="shared" si="3"/>
        <v>-2.4011480170784694E-3</v>
      </c>
      <c r="I10" s="20" t="s">
        <v>25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3277.2260000000001</v>
      </c>
      <c r="C12" s="12">
        <f t="shared" ref="C12:E12" si="6">SUM(C7:C11)</f>
        <v>7034.2996199999998</v>
      </c>
      <c r="D12" s="12">
        <f t="shared" si="6"/>
        <v>7027.7268000000004</v>
      </c>
      <c r="E12" s="12">
        <f t="shared" si="6"/>
        <v>3750.5007999999998</v>
      </c>
      <c r="F12" s="17">
        <f>D12/B12-100%</f>
        <v>1.1444132324105816</v>
      </c>
      <c r="G12" s="10">
        <f>D12-C12</f>
        <v>-6.5728199999994104</v>
      </c>
      <c r="H12" s="11">
        <f>D12/C12-100%</f>
        <v>-9.3439579703302744E-4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1"/>
      <c r="B14" s="21"/>
      <c r="C14" s="22"/>
      <c r="D14" s="22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2023-04-11T07:12:57Z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