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60" yWindow="-405" windowWidth="18690" windowHeight="12120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62913"/>
</workbook>
</file>

<file path=xl/calcChain.xml><?xml version="1.0" encoding="utf-8"?>
<calcChain xmlns="http://schemas.openxmlformats.org/spreadsheetml/2006/main">
  <c r="F29" i="6" l="1"/>
  <c r="C7" i="4" l="1"/>
  <c r="C16" i="4"/>
  <c r="C19" i="4"/>
  <c r="C26" i="4"/>
  <c r="C30" i="4"/>
  <c r="C33" i="4"/>
  <c r="C39" i="4"/>
  <c r="C42" i="4"/>
  <c r="C46" i="4"/>
  <c r="G51" i="4"/>
  <c r="F50" i="4"/>
  <c r="D50" i="4"/>
  <c r="C50" i="4"/>
  <c r="C52" i="4"/>
  <c r="C54" i="4" l="1"/>
  <c r="F22" i="11"/>
  <c r="F23" i="10"/>
  <c r="G24" i="10"/>
  <c r="F21" i="9"/>
  <c r="F22" i="8"/>
  <c r="G23" i="8"/>
  <c r="F22" i="7"/>
  <c r="G15" i="6"/>
  <c r="F22" i="5"/>
  <c r="G23" i="5"/>
  <c r="G21" i="5"/>
  <c r="F46" i="4"/>
  <c r="F42" i="4"/>
  <c r="F39" i="4"/>
  <c r="F33" i="4"/>
  <c r="F30" i="4"/>
  <c r="F26" i="4"/>
  <c r="F19" i="4"/>
  <c r="F7" i="4"/>
  <c r="G15" i="4"/>
  <c r="F23" i="3"/>
  <c r="D16" i="10"/>
  <c r="C16" i="10"/>
  <c r="D22" i="8"/>
  <c r="C22" i="8"/>
  <c r="C25" i="8"/>
  <c r="D25" i="8"/>
  <c r="F25" i="8"/>
  <c r="E26" i="8"/>
  <c r="G26" i="8"/>
  <c r="D25" i="6"/>
  <c r="D19" i="6"/>
  <c r="D16" i="6"/>
  <c r="D14" i="6"/>
  <c r="D7" i="6"/>
  <c r="D22" i="6"/>
  <c r="C22" i="6"/>
  <c r="D29" i="6" l="1"/>
  <c r="G25" i="8"/>
  <c r="E25" i="8"/>
  <c r="D7" i="4"/>
  <c r="D23" i="10" l="1"/>
  <c r="C23" i="10"/>
  <c r="D22" i="11"/>
  <c r="C22" i="11"/>
  <c r="C16" i="11"/>
  <c r="D14" i="9"/>
  <c r="C14" i="9"/>
  <c r="D21" i="9"/>
  <c r="C21" i="9"/>
  <c r="C26" i="7"/>
  <c r="D22" i="5"/>
  <c r="C22" i="5"/>
  <c r="D16" i="4" l="1"/>
  <c r="E17" i="4"/>
  <c r="F7" i="10"/>
  <c r="F19" i="10"/>
  <c r="E14" i="3" l="1"/>
  <c r="G22" i="2"/>
  <c r="G17" i="2"/>
  <c r="G14" i="2"/>
  <c r="E14" i="2"/>
  <c r="F23" i="2"/>
  <c r="F19" i="2"/>
  <c r="F15" i="2"/>
  <c r="F13" i="2"/>
  <c r="F7" i="2"/>
  <c r="G17" i="11" l="1"/>
  <c r="G10" i="10"/>
  <c r="G10" i="8"/>
  <c r="G15" i="7"/>
  <c r="G26" i="6"/>
  <c r="G20" i="6"/>
  <c r="G18" i="6"/>
  <c r="G31" i="4"/>
  <c r="G27" i="4"/>
  <c r="G20" i="4"/>
  <c r="F18" i="8"/>
  <c r="G17" i="3"/>
  <c r="C24" i="5"/>
  <c r="C24" i="11"/>
  <c r="C19" i="11"/>
  <c r="D7" i="11"/>
  <c r="C7" i="11"/>
  <c r="C14" i="10"/>
  <c r="C23" i="9"/>
  <c r="C16" i="9"/>
  <c r="D7" i="9"/>
  <c r="C7" i="9"/>
  <c r="C24" i="7"/>
  <c r="D22" i="7"/>
  <c r="C22" i="7"/>
  <c r="D14" i="7"/>
  <c r="C19" i="6"/>
  <c r="C14" i="6"/>
  <c r="C7" i="6"/>
  <c r="C28" i="11" l="1"/>
  <c r="C29" i="6"/>
  <c r="C14" i="5"/>
  <c r="D52" i="4" l="1"/>
  <c r="D46" i="4"/>
  <c r="D42" i="4"/>
  <c r="D39" i="4"/>
  <c r="D33" i="4"/>
  <c r="D30" i="4"/>
  <c r="D26" i="4"/>
  <c r="D19" i="4"/>
  <c r="D25" i="2"/>
  <c r="D23" i="2"/>
  <c r="D19" i="2"/>
  <c r="D15" i="2"/>
  <c r="D13" i="2"/>
  <c r="D7" i="2"/>
  <c r="C25" i="2"/>
  <c r="C23" i="2"/>
  <c r="C19" i="2"/>
  <c r="C15" i="2"/>
  <c r="C13" i="2"/>
  <c r="C7" i="2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D7" i="5"/>
  <c r="D24" i="5"/>
  <c r="D18" i="5"/>
  <c r="C18" i="5"/>
  <c r="C7" i="5"/>
  <c r="D7" i="7"/>
  <c r="D18" i="7"/>
  <c r="D24" i="7"/>
  <c r="D26" i="7"/>
  <c r="C18" i="7"/>
  <c r="C14" i="7"/>
  <c r="C7" i="7"/>
  <c r="D18" i="8"/>
  <c r="D14" i="8"/>
  <c r="D7" i="8"/>
  <c r="C18" i="8"/>
  <c r="C7" i="8"/>
  <c r="C19" i="9"/>
  <c r="C26" i="9" s="1"/>
  <c r="D16" i="9"/>
  <c r="D19" i="9"/>
  <c r="D23" i="9"/>
  <c r="D7" i="10"/>
  <c r="D14" i="10"/>
  <c r="D19" i="10"/>
  <c r="C7" i="10"/>
  <c r="C19" i="10"/>
  <c r="C26" i="5" l="1"/>
  <c r="D26" i="9"/>
  <c r="C29" i="7"/>
  <c r="D54" i="4"/>
  <c r="C25" i="10"/>
  <c r="C29" i="8"/>
  <c r="D29" i="7"/>
  <c r="C30" i="3"/>
  <c r="D30" i="3"/>
  <c r="D27" i="2"/>
  <c r="C27" i="2"/>
  <c r="D26" i="5"/>
  <c r="D29" i="8"/>
  <c r="D25" i="10"/>
  <c r="D14" i="11"/>
  <c r="D16" i="11"/>
  <c r="D19" i="11"/>
  <c r="D24" i="11"/>
  <c r="F7" i="11"/>
  <c r="F14" i="11"/>
  <c r="F16" i="11"/>
  <c r="F19" i="11"/>
  <c r="F24" i="11"/>
  <c r="F26" i="11"/>
  <c r="F14" i="10"/>
  <c r="F25" i="10" s="1"/>
  <c r="F7" i="9"/>
  <c r="F14" i="9"/>
  <c r="F16" i="9"/>
  <c r="F19" i="9"/>
  <c r="F23" i="9"/>
  <c r="F7" i="8"/>
  <c r="F14" i="8"/>
  <c r="F16" i="8"/>
  <c r="F27" i="8"/>
  <c r="F7" i="7"/>
  <c r="F14" i="7"/>
  <c r="F18" i="7"/>
  <c r="F24" i="7"/>
  <c r="F26" i="7"/>
  <c r="F7" i="6"/>
  <c r="F14" i="6"/>
  <c r="F16" i="6"/>
  <c r="F19" i="6"/>
  <c r="F25" i="6"/>
  <c r="F27" i="6"/>
  <c r="F7" i="5"/>
  <c r="F14" i="5"/>
  <c r="F16" i="5"/>
  <c r="F18" i="5"/>
  <c r="F24" i="5"/>
  <c r="F7" i="3"/>
  <c r="F13" i="3"/>
  <c r="F15" i="3"/>
  <c r="F19" i="3"/>
  <c r="F25" i="3"/>
  <c r="F28" i="3"/>
  <c r="F25" i="2"/>
  <c r="F27" i="2" s="1"/>
  <c r="F52" i="4"/>
  <c r="F54" i="4" s="1"/>
  <c r="F29" i="7" l="1"/>
  <c r="F28" i="11"/>
  <c r="F26" i="5"/>
  <c r="F30" i="3"/>
  <c r="F29" i="8"/>
  <c r="F26" i="9"/>
  <c r="G27" i="2"/>
  <c r="G16" i="11"/>
  <c r="D28" i="11"/>
  <c r="G26" i="11"/>
  <c r="G27" i="11"/>
  <c r="G27" i="8"/>
  <c r="G28" i="8"/>
  <c r="G28" i="6"/>
  <c r="G27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9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5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7" i="3"/>
  <c r="E8" i="2"/>
  <c r="E9" i="2"/>
  <c r="E11" i="2"/>
  <c r="E12" i="2"/>
  <c r="E13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48" i="4"/>
  <c r="E49" i="4"/>
  <c r="E52" i="4"/>
  <c r="E53" i="4"/>
  <c r="E54" i="4"/>
  <c r="E7" i="4"/>
  <c r="G22" i="6" l="1"/>
  <c r="F22" i="6"/>
  <c r="G8" i="4" l="1"/>
  <c r="G10" i="4"/>
  <c r="G11" i="4"/>
  <c r="G12" i="4"/>
  <c r="G19" i="4"/>
  <c r="G22" i="4"/>
  <c r="G23" i="4"/>
  <c r="G26" i="4"/>
  <c r="G28" i="4"/>
  <c r="G29" i="4"/>
  <c r="G33" i="4"/>
  <c r="G34" i="4"/>
  <c r="G35" i="4"/>
  <c r="G36" i="4"/>
  <c r="G38" i="4"/>
  <c r="G39" i="4"/>
  <c r="G40" i="4"/>
  <c r="G41" i="4"/>
  <c r="G42" i="4"/>
  <c r="G43" i="4"/>
  <c r="G44" i="4"/>
  <c r="G45" i="4"/>
  <c r="G46" i="4"/>
  <c r="G48" i="4"/>
  <c r="G49" i="4"/>
  <c r="G52" i="4"/>
  <c r="G53" i="4"/>
  <c r="G8" i="2"/>
  <c r="G9" i="2"/>
  <c r="G12" i="2"/>
  <c r="G15" i="2"/>
  <c r="G18" i="2"/>
  <c r="G19" i="2"/>
  <c r="G20" i="2"/>
  <c r="G25" i="2"/>
  <c r="G26" i="2"/>
  <c r="G8" i="3"/>
  <c r="G12" i="3"/>
  <c r="G13" i="3"/>
  <c r="G14" i="3"/>
  <c r="G15" i="3"/>
  <c r="G19" i="3"/>
  <c r="G20" i="3"/>
  <c r="G21" i="3"/>
  <c r="G22" i="3"/>
  <c r="G25" i="3"/>
  <c r="G26" i="3"/>
  <c r="G28" i="3"/>
  <c r="G29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8" i="11"/>
  <c r="G19" i="11"/>
  <c r="G20" i="11"/>
  <c r="G21" i="11"/>
  <c r="G24" i="11"/>
  <c r="G25" i="11"/>
  <c r="G29" i="7" l="1"/>
  <c r="G26" i="9" l="1"/>
  <c r="G29" i="6" l="1"/>
  <c r="G30" i="3"/>
  <c r="G7" i="4"/>
  <c r="G54" i="4"/>
  <c r="A25" i="6" l="1"/>
  <c r="B25" i="6"/>
  <c r="A26" i="6"/>
  <c r="B26" i="6"/>
  <c r="G28" i="11" l="1"/>
  <c r="G5" i="11"/>
  <c r="F5" i="11"/>
  <c r="A2" i="11"/>
  <c r="G25" i="10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9" i="8" l="1"/>
</calcChain>
</file>

<file path=xl/sharedStrings.xml><?xml version="1.0" encoding="utf-8"?>
<sst xmlns="http://schemas.openxmlformats.org/spreadsheetml/2006/main" count="611" uniqueCount="123">
  <si>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</si>
  <si>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</si>
  <si>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</si>
  <si>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</si>
  <si>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</si>
  <si>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</si>
  <si>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</si>
  <si>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</si>
  <si>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</si>
  <si>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</si>
  <si>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</si>
  <si>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</si>
  <si>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</si>
  <si>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</si>
  <si>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</si>
  <si>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</si>
  <si>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</si>
  <si>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</si>
  <si>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</si>
  <si>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</si>
  <si>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</si>
  <si>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</si>
  <si>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</si>
  <si>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</si>
  <si>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</si>
  <si>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</si>
  <si>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</si>
  <si>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</si>
  <si>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</si>
  <si>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</si>
  <si>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</si>
  <si>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</si>
  <si>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</si>
  <si>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</si>
  <si>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</si>
  <si>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</si>
  <si>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</si>
  <si>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</si>
  <si>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</si>
  <si>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</si>
  <si>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</si>
  <si>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</si>
  <si>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</si>
  <si>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</si>
  <si>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</si>
  <si>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</si>
  <si>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</si>
  <si>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</si>
  <si>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</si>
  <si>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</si>
  <si>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</si>
  <si>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</si>
  <si>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</si>
  <si>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</si>
  <si>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</si>
  <si>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</si>
  <si>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</si>
  <si>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</si>
  <si>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</si>
  <si>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</si>
  <si>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</si>
  <si>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</si>
  <si>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</si>
  <si>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</si>
  <si>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</si>
  <si>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</si>
  <si>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</si>
  <si>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</si>
  <si>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</si>
  <si>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</si>
  <si>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</si>
  <si>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</si>
  <si>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</si>
  <si>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</si>
  <si>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</si>
  <si>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</si>
  <si>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</si>
  <si>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</si>
  <si>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</si>
  <si>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</si>
  <si>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</si>
  <si>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</si>
  <si>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</si>
  <si>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</si>
  <si>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</si>
  <si>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</si>
  <si>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</si>
  <si>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</si>
  <si>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</si>
  <si>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</si>
  <si>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</si>
  <si>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</si>
  <si>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</si>
  <si>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</si>
  <si>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</si>
  <si>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</si>
  <si>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</si>
  <si>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</si>
  <si>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</si>
  <si>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</si>
  <si>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</si>
  <si>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</si>
  <si>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</si>
  <si>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</si>
  <si>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</si>
  <si>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</si>
  <si>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</si>
  <si>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</si>
  <si>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</si>
  <si>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</si>
  <si>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</si>
  <si>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</si>
  <si>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</si>
  <si>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</si>
  <si>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</si>
  <si>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</si>
  <si>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</si>
  <si>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</si>
  <si>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</si>
  <si>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</si>
  <si>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t>
  </si>
  <si>
    <t>Исполнено на 01.10.2023</t>
  </si>
  <si>
    <t>Процент исполнения 01.10.2024 к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</si>
</sst>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9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</borders>
  <cellStyleXfs count="6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  <xf numFmtId="4" fontId="15" fillId="3" borderId="12">
      <alignment horizontal="right" vertical="top" shrinkToFit="1"/>
    </xf>
    <xf numFmtId="4" fontId="15" fillId="3" borderId="13">
      <alignment horizontal="right" vertical="top" shrinkToFit="1"/>
    </xf>
    <xf numFmtId="0" fontId="7" fillId="0" borderId="1"/>
    <xf numFmtId="0" fontId="16" fillId="0" borderId="1">
      <alignment horizontal="right" vertical="top" wrapText="1"/>
    </xf>
    <xf numFmtId="0" fontId="18" fillId="9" borderId="26">
      <alignment horizontal="left" vertical="top" wrapText="1"/>
    </xf>
    <xf numFmtId="49" fontId="18" fillId="9" borderId="27">
      <alignment horizontal="center" vertical="top" shrinkToFit="1"/>
    </xf>
    <xf numFmtId="4" fontId="18" fillId="9" borderId="27">
      <alignment horizontal="right" vertical="top" shrinkToFit="1"/>
    </xf>
    <xf numFmtId="4" fontId="18" fillId="9" borderId="28">
      <alignment horizontal="right" vertical="top" shrinkToFit="1"/>
    </xf>
    <xf numFmtId="0" fontId="17" fillId="2" borderId="8">
      <alignment horizontal="left" vertical="top" wrapText="1"/>
    </xf>
    <xf numFmtId="49" fontId="17" fillId="2" borderId="9">
      <alignment horizontal="center" vertical="top" shrinkToFit="1"/>
    </xf>
    <xf numFmtId="4" fontId="17" fillId="2" borderId="9">
      <alignment horizontal="right" vertical="top" shrinkToFit="1"/>
    </xf>
    <xf numFmtId="4" fontId="17" fillId="2" borderId="10">
      <alignment horizontal="right" vertical="top" shrinkToFit="1"/>
    </xf>
    <xf numFmtId="0" fontId="17" fillId="3" borderId="11">
      <alignment horizontal="left" vertical="top" wrapText="1"/>
    </xf>
    <xf numFmtId="49" fontId="17" fillId="3" borderId="12">
      <alignment horizontal="center" vertical="top" shrinkToFit="1"/>
    </xf>
    <xf numFmtId="4" fontId="17" fillId="3" borderId="12">
      <alignment horizontal="right" vertical="top" shrinkToFit="1"/>
    </xf>
    <xf numFmtId="4" fontId="17" fillId="3" borderId="13">
      <alignment horizontal="right" vertical="top" shrinkToFit="1"/>
    </xf>
    <xf numFmtId="4" fontId="18" fillId="4" borderId="18">
      <alignment horizontal="right" shrinkToFit="1"/>
    </xf>
    <xf numFmtId="4" fontId="18" fillId="4" borderId="19">
      <alignment horizontal="right" shrinkToFit="1"/>
    </xf>
    <xf numFmtId="0" fontId="7" fillId="0" borderId="1"/>
    <xf numFmtId="0" fontId="7" fillId="0" borderId="1"/>
    <xf numFmtId="0" fontId="7" fillId="0" borderId="1"/>
    <xf numFmtId="0" fontId="16" fillId="0" borderId="1"/>
    <xf numFmtId="0" fontId="16" fillId="0" borderId="1"/>
    <xf numFmtId="0" fontId="5" fillId="0" borderId="11">
      <alignment horizontal="left" vertical="top" wrapText="1"/>
    </xf>
    <xf numFmtId="49" fontId="16" fillId="0" borderId="12">
      <alignment horizontal="center" vertical="top" shrinkToFit="1"/>
    </xf>
    <xf numFmtId="4" fontId="16" fillId="0" borderId="12">
      <alignment horizontal="right" vertical="top" shrinkToFit="1"/>
    </xf>
    <xf numFmtId="4" fontId="16" fillId="0" borderId="13">
      <alignment horizontal="right" vertical="top" shrinkToFit="1"/>
    </xf>
    <xf numFmtId="0" fontId="7" fillId="0" borderId="1"/>
  </cellStyleXfs>
  <cellXfs count="146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49" fontId="11" fillId="5" borderId="12" xfId="16" applyNumberFormat="1" applyFont="1" applyFill="1" applyAlignment="1" applyProtection="1">
      <alignment horizontal="center" vertical="top" shrinkToFit="1"/>
    </xf>
    <xf numFmtId="0" fontId="11" fillId="5" borderId="13" xfId="17" applyNumberFormat="1" applyFont="1" applyFill="1" applyAlignment="1" applyProtection="1">
      <alignment horizontal="left" vertical="top" wrapText="1"/>
    </xf>
    <xf numFmtId="4" fontId="12" fillId="5" borderId="11" xfId="32" applyNumberFormat="1" applyFont="1" applyFill="1" applyAlignment="1" applyProtection="1">
      <alignment horizontal="right" vertical="top" shrinkToFit="1"/>
    </xf>
    <xf numFmtId="164" fontId="12" fillId="5" borderId="23" xfId="17" applyNumberFormat="1" applyFont="1" applyFill="1" applyBorder="1" applyProtection="1">
      <alignment horizontal="right" vertical="top" shrinkToFit="1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4" fontId="12" fillId="8" borderId="12" xfId="36" applyNumberFormat="1" applyFont="1" applyFill="1" applyProtection="1">
      <alignment horizontal="right" vertical="top" shrinkToFit="1"/>
    </xf>
    <xf numFmtId="4" fontId="12" fillId="8" borderId="13" xfId="37" applyNumberFormat="1" applyFont="1" applyFill="1" applyProtection="1">
      <alignment horizontal="right" vertical="top" shrinkToFit="1"/>
    </xf>
    <xf numFmtId="4" fontId="13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0" fontId="12" fillId="8" borderId="23" xfId="15" applyNumberFormat="1" applyFont="1" applyFill="1" applyBorder="1" applyProtection="1">
      <alignment horizontal="left" vertical="top" wrapText="1"/>
    </xf>
    <xf numFmtId="49" fontId="12" fillId="8" borderId="23" xfId="14" applyNumberFormat="1" applyFont="1" applyFill="1" applyBorder="1" applyProtection="1">
      <alignment horizontal="center" vertical="top" shrinkToFit="1"/>
    </xf>
    <xf numFmtId="4" fontId="12" fillId="8" borderId="23" xfId="16" applyNumberFormat="1" applyFont="1" applyFill="1" applyBorder="1" applyProtection="1">
      <alignment horizontal="right" vertical="top" shrinkToFit="1"/>
    </xf>
    <xf numFmtId="164" fontId="12" fillId="8" borderId="23" xfId="17" applyNumberFormat="1" applyFont="1" applyFill="1" applyBorder="1" applyProtection="1">
      <alignment horizontal="right" vertical="top" shrinkToFit="1"/>
    </xf>
    <xf numFmtId="4" fontId="13" fillId="8" borderId="23" xfId="0" applyNumberFormat="1" applyFont="1" applyFill="1" applyBorder="1" applyAlignment="1" applyProtection="1">
      <alignment horizontal="right" vertical="top"/>
      <protection locked="0"/>
    </xf>
    <xf numFmtId="4" fontId="13" fillId="8" borderId="1" xfId="0" applyNumberFormat="1" applyFont="1" applyFill="1" applyBorder="1" applyProtection="1">
      <protection locked="0"/>
    </xf>
    <xf numFmtId="0" fontId="13" fillId="8" borderId="1" xfId="0" applyFont="1" applyFill="1" applyBorder="1" applyProtection="1">
      <protection locked="0"/>
    </xf>
    <xf numFmtId="4" fontId="4" fillId="8" borderId="1" xfId="23" applyNumberFormat="1" applyFill="1" applyBorder="1" applyProtection="1">
      <alignment horizontal="right" shrinkToFit="1"/>
    </xf>
    <xf numFmtId="4" fontId="4" fillId="8" borderId="1" xfId="24" applyNumberFormat="1" applyFill="1" applyBorder="1" applyProtection="1">
      <alignment horizontal="right" shrinkToFit="1"/>
    </xf>
    <xf numFmtId="0" fontId="12" fillId="8" borderId="1" xfId="25" applyNumberFormat="1" applyFont="1" applyFill="1" applyBorder="1" applyProtection="1"/>
    <xf numFmtId="4" fontId="3" fillId="8" borderId="9" xfId="12" applyNumberFormat="1" applyFill="1" applyProtection="1">
      <alignment horizontal="right" vertical="top" shrinkToFit="1"/>
    </xf>
    <xf numFmtId="4" fontId="3" fillId="8" borderId="10" xfId="13" applyNumberFormat="1" applyFill="1" applyProtection="1">
      <alignment horizontal="right" vertical="top" shrinkToFit="1"/>
    </xf>
    <xf numFmtId="4" fontId="12" fillId="8" borderId="1" xfId="25" applyNumberFormat="1" applyFont="1" applyFill="1" applyBorder="1" applyProtection="1"/>
    <xf numFmtId="2" fontId="13" fillId="0" borderId="0" xfId="0" applyNumberFormat="1" applyFont="1" applyProtection="1">
      <protection locked="0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8" borderId="1" xfId="26" applyNumberFormat="1" applyFont="1" applyFill="1" applyProtection="1">
      <alignment horizontal="left" vertical="top" wrapText="1"/>
    </xf>
    <xf numFmtId="0" fontId="12" fillId="8" borderId="1" xfId="26" applyFont="1" applyFill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64">
    <cellStyle name="br" xfId="29"/>
    <cellStyle name="br 2" xfId="56"/>
    <cellStyle name="col" xfId="28"/>
    <cellStyle name="col 2" xfId="55"/>
    <cellStyle name="ex58" xfId="23"/>
    <cellStyle name="ex58 2" xfId="52"/>
    <cellStyle name="ex59" xfId="24"/>
    <cellStyle name="ex59 2" xfId="53"/>
    <cellStyle name="ex60" xfId="10"/>
    <cellStyle name="ex60 2" xfId="40"/>
    <cellStyle name="ex61" xfId="11"/>
    <cellStyle name="ex61 2" xfId="41"/>
    <cellStyle name="ex62" xfId="12"/>
    <cellStyle name="ex62 2" xfId="42"/>
    <cellStyle name="ex63" xfId="13"/>
    <cellStyle name="ex63 2" xfId="43"/>
    <cellStyle name="ex64" xfId="14"/>
    <cellStyle name="ex64 2" xfId="44"/>
    <cellStyle name="ex65" xfId="15"/>
    <cellStyle name="ex65 2" xfId="45"/>
    <cellStyle name="ex66" xfId="16"/>
    <cellStyle name="ex66 2" xfId="46"/>
    <cellStyle name="ex67" xfId="17"/>
    <cellStyle name="ex67 2" xfId="47"/>
    <cellStyle name="ex68" xfId="32"/>
    <cellStyle name="ex68 2" xfId="48"/>
    <cellStyle name="ex69" xfId="33"/>
    <cellStyle name="ex69 2" xfId="49"/>
    <cellStyle name="ex70" xfId="34"/>
    <cellStyle name="ex70 2" xfId="50"/>
    <cellStyle name="ex71" xfId="35"/>
    <cellStyle name="ex71 2" xfId="51"/>
    <cellStyle name="ex72" xfId="59"/>
    <cellStyle name="ex73" xfId="36"/>
    <cellStyle name="ex73 2" xfId="60"/>
    <cellStyle name="ex74" xfId="37"/>
    <cellStyle name="ex74 2" xfId="61"/>
    <cellStyle name="ex75" xfId="62"/>
    <cellStyle name="st57" xfId="3"/>
    <cellStyle name="st57 2" xfId="39"/>
    <cellStyle name="style0" xfId="30"/>
    <cellStyle name="style0 2" xfId="57"/>
    <cellStyle name="td" xfId="31"/>
    <cellStyle name="td 2" xfId="58"/>
    <cellStyle name="tr" xfId="27"/>
    <cellStyle name="tr 2" xfId="54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  <cellStyle name="Обычный 2" xfId="38"/>
    <cellStyle name="Обычный 3" xfId="6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pane ySplit="6" topLeftCell="A41" activePane="bottomLeft" state="frozen"/>
      <selection pane="bottomLeft" activeCell="L59" sqref="L59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31" t="s">
        <v>58</v>
      </c>
      <c r="B1" s="132"/>
      <c r="C1" s="132"/>
      <c r="D1" s="132"/>
      <c r="E1" s="132"/>
    </row>
    <row r="2" spans="1:8" ht="15.2" customHeight="1" x14ac:dyDescent="0.25">
      <c r="A2" s="135" t="s">
        <v>120</v>
      </c>
      <c r="B2" s="135"/>
      <c r="C2" s="135"/>
      <c r="D2" s="135"/>
      <c r="E2" s="135"/>
      <c r="F2" s="135"/>
      <c r="G2" s="135"/>
    </row>
    <row r="3" spans="1:8" ht="27" customHeight="1" x14ac:dyDescent="0.25">
      <c r="A3" s="135"/>
      <c r="B3" s="135"/>
      <c r="C3" s="135"/>
      <c r="D3" s="135"/>
      <c r="E3" s="135"/>
      <c r="F3" s="135"/>
      <c r="G3" s="135"/>
    </row>
    <row r="4" spans="1:8" ht="15.2" customHeight="1" x14ac:dyDescent="0.25">
      <c r="A4" s="136" t="s">
        <v>1</v>
      </c>
      <c r="B4" s="136"/>
      <c r="C4" s="136"/>
      <c r="D4" s="136"/>
      <c r="E4" s="136"/>
      <c r="F4" s="136"/>
      <c r="G4" s="136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121</v>
      </c>
      <c r="G5" s="7" t="s">
        <v>122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C8+C10+C11+C12+C14+C15+C9+C13</f>
        <v>146401826.22999999</v>
      </c>
      <c r="D7" s="15">
        <f>D8+D10+D11+D12+D14+D15+D9+D13</f>
        <v>99866330.670000002</v>
      </c>
      <c r="E7" s="16">
        <f>D7/C7*100</f>
        <v>68.213855825205457</v>
      </c>
      <c r="F7" s="30">
        <f>F8+F9+F10+F11+F12+F13+F14+F15</f>
        <v>82451783.729999989</v>
      </c>
      <c r="G7" s="30">
        <f>D7/F7*100</f>
        <v>121.12088562817075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5178857.83</v>
      </c>
      <c r="D8" s="63">
        <v>4582025.55</v>
      </c>
      <c r="E8" s="64">
        <f t="shared" ref="E8:E54" si="0">D8/C8*100</f>
        <v>88.475600227087142</v>
      </c>
      <c r="F8" s="32">
        <v>3099292.23</v>
      </c>
      <c r="G8" s="32">
        <f t="shared" ref="G8:G54" si="1">D8/F8*100</f>
        <v>147.84102982118597</v>
      </c>
      <c r="H8" s="12"/>
    </row>
    <row r="9" spans="1:8" ht="47.25" outlineLevel="1" x14ac:dyDescent="0.25">
      <c r="A9" s="61" t="s">
        <v>61</v>
      </c>
      <c r="B9" s="62" t="s">
        <v>62</v>
      </c>
      <c r="C9" s="63">
        <v>50000</v>
      </c>
      <c r="D9" s="63">
        <v>41745</v>
      </c>
      <c r="E9" s="64">
        <v>0</v>
      </c>
      <c r="F9" s="32">
        <v>0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48584552.049999997</v>
      </c>
      <c r="D10" s="63">
        <v>32225844.260000002</v>
      </c>
      <c r="E10" s="64">
        <f t="shared" si="0"/>
        <v>66.329404924502128</v>
      </c>
      <c r="F10" s="32">
        <v>29367450.170000002</v>
      </c>
      <c r="G10" s="32">
        <f t="shared" si="1"/>
        <v>109.73320486951899</v>
      </c>
      <c r="H10" s="12"/>
    </row>
    <row r="11" spans="1:8" outlineLevel="1" x14ac:dyDescent="0.25">
      <c r="A11" s="61" t="s">
        <v>63</v>
      </c>
      <c r="B11" s="62" t="s">
        <v>64</v>
      </c>
      <c r="C11" s="63">
        <v>22048</v>
      </c>
      <c r="D11" s="63">
        <v>0</v>
      </c>
      <c r="E11" s="64">
        <f t="shared" si="0"/>
        <v>0</v>
      </c>
      <c r="F11" s="32">
        <v>4955</v>
      </c>
      <c r="G11" s="32">
        <f t="shared" si="1"/>
        <v>0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21257307.82</v>
      </c>
      <c r="D12" s="63">
        <v>13570963.800000001</v>
      </c>
      <c r="E12" s="64">
        <f t="shared" si="0"/>
        <v>63.841404165167702</v>
      </c>
      <c r="F12" s="32">
        <v>11323409.279999999</v>
      </c>
      <c r="G12" s="32">
        <f t="shared" si="1"/>
        <v>119.84874399947505</v>
      </c>
      <c r="H12" s="12"/>
    </row>
    <row r="13" spans="1:8" outlineLevel="1" x14ac:dyDescent="0.25">
      <c r="A13" s="61" t="s">
        <v>18</v>
      </c>
      <c r="B13" s="62" t="s">
        <v>19</v>
      </c>
      <c r="C13" s="63">
        <v>1500000</v>
      </c>
      <c r="D13" s="63">
        <v>0</v>
      </c>
      <c r="E13" s="64">
        <v>0</v>
      </c>
      <c r="F13" s="32">
        <v>0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69309060.530000001</v>
      </c>
      <c r="D15" s="63">
        <v>49445752.060000002</v>
      </c>
      <c r="E15" s="64">
        <f t="shared" si="0"/>
        <v>71.3409641999082</v>
      </c>
      <c r="F15" s="32">
        <v>38656677.049999997</v>
      </c>
      <c r="G15" s="32">
        <f>D15/F15*100</f>
        <v>127.90999080455107</v>
      </c>
      <c r="H15" s="12"/>
    </row>
    <row r="16" spans="1:8" ht="31.5" x14ac:dyDescent="0.25">
      <c r="A16" s="83" t="s">
        <v>50</v>
      </c>
      <c r="B16" s="84" t="s">
        <v>51</v>
      </c>
      <c r="C16" s="85">
        <f>C18+C17</f>
        <v>116000</v>
      </c>
      <c r="D16" s="85">
        <f>D18+D17</f>
        <v>10092.799999999999</v>
      </c>
      <c r="E16" s="86">
        <f t="shared" si="0"/>
        <v>8.7006896551724129</v>
      </c>
      <c r="F16" s="30">
        <v>0</v>
      </c>
      <c r="G16" s="30">
        <v>0</v>
      </c>
      <c r="H16" s="12"/>
    </row>
    <row r="17" spans="1:8" ht="31.5" x14ac:dyDescent="0.25">
      <c r="A17" s="118" t="s">
        <v>52</v>
      </c>
      <c r="B17" s="117" t="s">
        <v>53</v>
      </c>
      <c r="C17" s="119">
        <v>66000</v>
      </c>
      <c r="D17" s="119">
        <v>0</v>
      </c>
      <c r="E17" s="120">
        <f t="shared" ref="E17" si="2">D17/C17*100</f>
        <v>0</v>
      </c>
      <c r="F17" s="121">
        <v>0</v>
      </c>
      <c r="G17" s="121">
        <v>0</v>
      </c>
      <c r="H17" s="12"/>
    </row>
    <row r="18" spans="1:8" ht="31.5" outlineLevel="1" x14ac:dyDescent="0.25">
      <c r="A18" s="61" t="s">
        <v>115</v>
      </c>
      <c r="B18" s="62" t="s">
        <v>114</v>
      </c>
      <c r="C18" s="63">
        <v>50000</v>
      </c>
      <c r="D18" s="63">
        <v>10092.799999999999</v>
      </c>
      <c r="E18" s="64">
        <f t="shared" si="0"/>
        <v>20.185599999999997</v>
      </c>
      <c r="F18" s="32">
        <v>0</v>
      </c>
      <c r="G18" s="32">
        <v>0</v>
      </c>
      <c r="H18" s="12"/>
    </row>
    <row r="19" spans="1:8" s="28" customFormat="1" x14ac:dyDescent="0.25">
      <c r="A19" s="13" t="s">
        <v>24</v>
      </c>
      <c r="B19" s="14" t="s">
        <v>25</v>
      </c>
      <c r="C19" s="15">
        <f>C20+C21+C22+C23+C24+C25</f>
        <v>86701571.850000009</v>
      </c>
      <c r="D19" s="15">
        <f>D20+D21+D22+D23+D24+D25</f>
        <v>64071876.919999994</v>
      </c>
      <c r="E19" s="16">
        <f t="shared" si="0"/>
        <v>73.899325644117482</v>
      </c>
      <c r="F19" s="30">
        <f>F20+F21+F22+F23+F24+F25</f>
        <v>32284639.169999998</v>
      </c>
      <c r="G19" s="30">
        <f t="shared" si="1"/>
        <v>198.45932482819197</v>
      </c>
      <c r="H19" s="27"/>
    </row>
    <row r="20" spans="1:8" outlineLevel="1" x14ac:dyDescent="0.25">
      <c r="A20" s="61" t="s">
        <v>26</v>
      </c>
      <c r="B20" s="62" t="s">
        <v>27</v>
      </c>
      <c r="C20" s="63">
        <v>0</v>
      </c>
      <c r="D20" s="63">
        <v>0</v>
      </c>
      <c r="E20" s="64" t="e">
        <f t="shared" si="0"/>
        <v>#DIV/0!</v>
      </c>
      <c r="F20" s="32">
        <v>88889</v>
      </c>
      <c r="G20" s="32">
        <f t="shared" si="1"/>
        <v>0</v>
      </c>
      <c r="H20" s="12"/>
    </row>
    <row r="21" spans="1:8" hidden="1" outlineLevel="1" x14ac:dyDescent="0.25">
      <c r="A21" s="61" t="s">
        <v>65</v>
      </c>
      <c r="B21" s="62" t="s">
        <v>66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  <c r="H21" s="12"/>
    </row>
    <row r="22" spans="1:8" outlineLevel="1" x14ac:dyDescent="0.25">
      <c r="A22" s="61" t="s">
        <v>28</v>
      </c>
      <c r="B22" s="62" t="s">
        <v>29</v>
      </c>
      <c r="C22" s="63">
        <v>31138888.52</v>
      </c>
      <c r="D22" s="63">
        <v>19609330.129999999</v>
      </c>
      <c r="E22" s="64">
        <f t="shared" si="0"/>
        <v>62.973763875371617</v>
      </c>
      <c r="F22" s="32">
        <v>8234334.0099999998</v>
      </c>
      <c r="G22" s="32">
        <f t="shared" si="1"/>
        <v>238.14105799188971</v>
      </c>
      <c r="H22" s="12"/>
    </row>
    <row r="23" spans="1:8" outlineLevel="1" x14ac:dyDescent="0.25">
      <c r="A23" s="61" t="s">
        <v>30</v>
      </c>
      <c r="B23" s="62" t="s">
        <v>31</v>
      </c>
      <c r="C23" s="63">
        <v>53020558.509999998</v>
      </c>
      <c r="D23" s="63">
        <v>43696672.75</v>
      </c>
      <c r="E23" s="64">
        <f t="shared" si="0"/>
        <v>82.414584036791211</v>
      </c>
      <c r="F23" s="32">
        <v>23747697.129999999</v>
      </c>
      <c r="G23" s="32">
        <f t="shared" si="1"/>
        <v>184.00383208020136</v>
      </c>
      <c r="H23" s="12"/>
    </row>
    <row r="24" spans="1:8" outlineLevel="1" x14ac:dyDescent="0.25">
      <c r="A24" s="61" t="s">
        <v>67</v>
      </c>
      <c r="B24" s="62" t="s">
        <v>68</v>
      </c>
      <c r="C24" s="63">
        <v>203371.43</v>
      </c>
      <c r="D24" s="63">
        <v>135580.92000000001</v>
      </c>
      <c r="E24" s="64">
        <f t="shared" si="0"/>
        <v>66.666650276294959</v>
      </c>
      <c r="F24" s="32">
        <v>123695.2</v>
      </c>
      <c r="G24" s="32">
        <v>0</v>
      </c>
      <c r="H24" s="12"/>
    </row>
    <row r="25" spans="1:8" outlineLevel="1" x14ac:dyDescent="0.25">
      <c r="A25" s="61" t="s">
        <v>69</v>
      </c>
      <c r="B25" s="62" t="s">
        <v>70</v>
      </c>
      <c r="C25" s="63">
        <v>2338753.39</v>
      </c>
      <c r="D25" s="63">
        <v>630293.12</v>
      </c>
      <c r="E25" s="64">
        <f t="shared" si="0"/>
        <v>26.949960722451372</v>
      </c>
      <c r="F25" s="32">
        <v>90023.83</v>
      </c>
      <c r="G25" s="32">
        <v>0</v>
      </c>
      <c r="H25" s="12"/>
    </row>
    <row r="26" spans="1:8" s="28" customFormat="1" x14ac:dyDescent="0.25">
      <c r="A26" s="13" t="s">
        <v>32</v>
      </c>
      <c r="B26" s="14" t="s">
        <v>33</v>
      </c>
      <c r="C26" s="15">
        <f>C27+C28+C29</f>
        <v>47525414.329999998</v>
      </c>
      <c r="D26" s="15">
        <f>D27+D28+D29</f>
        <v>19176850.579999998</v>
      </c>
      <c r="E26" s="16">
        <f t="shared" si="0"/>
        <v>40.350727816579564</v>
      </c>
      <c r="F26" s="73">
        <f>F27+F28+F29</f>
        <v>24138241.850000001</v>
      </c>
      <c r="G26" s="30">
        <f t="shared" si="1"/>
        <v>79.445929405997717</v>
      </c>
      <c r="H26" s="27"/>
    </row>
    <row r="27" spans="1:8" outlineLevel="1" x14ac:dyDescent="0.25">
      <c r="A27" s="61" t="s">
        <v>34</v>
      </c>
      <c r="B27" s="62" t="s">
        <v>35</v>
      </c>
      <c r="C27" s="63">
        <v>17728300.68</v>
      </c>
      <c r="D27" s="63">
        <v>6971980.4800000004</v>
      </c>
      <c r="E27" s="64">
        <f t="shared" si="0"/>
        <v>39.326840207901981</v>
      </c>
      <c r="F27" s="32">
        <v>2556398.27</v>
      </c>
      <c r="G27" s="32">
        <f t="shared" si="1"/>
        <v>272.72669371662499</v>
      </c>
      <c r="H27" s="12"/>
    </row>
    <row r="28" spans="1:8" outlineLevel="1" x14ac:dyDescent="0.25">
      <c r="A28" s="61" t="s">
        <v>36</v>
      </c>
      <c r="B28" s="62" t="s">
        <v>37</v>
      </c>
      <c r="C28" s="63">
        <v>5533163.8300000001</v>
      </c>
      <c r="D28" s="63">
        <v>2652766.36</v>
      </c>
      <c r="E28" s="64">
        <f t="shared" si="0"/>
        <v>47.943029368064089</v>
      </c>
      <c r="F28" s="32">
        <v>11435045.949999999</v>
      </c>
      <c r="G28" s="32">
        <f t="shared" si="1"/>
        <v>23.198563185485057</v>
      </c>
      <c r="H28" s="12"/>
    </row>
    <row r="29" spans="1:8" outlineLevel="1" x14ac:dyDescent="0.25">
      <c r="A29" s="61" t="s">
        <v>38</v>
      </c>
      <c r="B29" s="62" t="s">
        <v>39</v>
      </c>
      <c r="C29" s="63">
        <v>24263949.82</v>
      </c>
      <c r="D29" s="63">
        <v>9552103.7400000002</v>
      </c>
      <c r="E29" s="64">
        <f t="shared" si="0"/>
        <v>39.367472364810553</v>
      </c>
      <c r="F29" s="32">
        <v>10146797.630000001</v>
      </c>
      <c r="G29" s="32">
        <f t="shared" si="1"/>
        <v>94.139097755909418</v>
      </c>
      <c r="H29" s="12"/>
    </row>
    <row r="30" spans="1:8" x14ac:dyDescent="0.25">
      <c r="A30" s="83" t="s">
        <v>106</v>
      </c>
      <c r="B30" s="84" t="s">
        <v>107</v>
      </c>
      <c r="C30" s="85">
        <f>C31+C32</f>
        <v>18517224.48</v>
      </c>
      <c r="D30" s="85">
        <f>D31+D32</f>
        <v>5552582.0199999996</v>
      </c>
      <c r="E30" s="86">
        <f t="shared" si="0"/>
        <v>29.986038274781446</v>
      </c>
      <c r="F30" s="30">
        <f>F31+F32</f>
        <v>1715578.25</v>
      </c>
      <c r="G30" s="30">
        <v>0</v>
      </c>
      <c r="H30" s="12"/>
    </row>
    <row r="31" spans="1:8" outlineLevel="1" x14ac:dyDescent="0.25">
      <c r="A31" s="61" t="s">
        <v>108</v>
      </c>
      <c r="B31" s="62" t="s">
        <v>109</v>
      </c>
      <c r="C31" s="63">
        <v>13917224.48</v>
      </c>
      <c r="D31" s="63">
        <v>2784535.88</v>
      </c>
      <c r="E31" s="64">
        <f t="shared" si="0"/>
        <v>20.007839091778447</v>
      </c>
      <c r="F31" s="32">
        <v>1229432</v>
      </c>
      <c r="G31" s="32">
        <f t="shared" si="1"/>
        <v>226.48962122345927</v>
      </c>
      <c r="H31" s="12"/>
    </row>
    <row r="32" spans="1:8" outlineLevel="1" x14ac:dyDescent="0.25">
      <c r="A32" s="61" t="s">
        <v>112</v>
      </c>
      <c r="B32" s="62" t="s">
        <v>113</v>
      </c>
      <c r="C32" s="63">
        <v>4600000</v>
      </c>
      <c r="D32" s="63">
        <v>2768046.14</v>
      </c>
      <c r="E32" s="64">
        <f t="shared" si="0"/>
        <v>60.174916086956522</v>
      </c>
      <c r="F32" s="32">
        <v>486146.25</v>
      </c>
      <c r="G32" s="32">
        <v>0</v>
      </c>
      <c r="H32" s="12"/>
    </row>
    <row r="33" spans="1:8" s="28" customFormat="1" x14ac:dyDescent="0.25">
      <c r="A33" s="13" t="s">
        <v>71</v>
      </c>
      <c r="B33" s="14" t="s">
        <v>72</v>
      </c>
      <c r="C33" s="15">
        <f>C34+C35+C36+C37+C38</f>
        <v>597199935.31999993</v>
      </c>
      <c r="D33" s="15">
        <f>D34+D35+D36+D37+D38</f>
        <v>390646698.67000008</v>
      </c>
      <c r="E33" s="16">
        <f t="shared" si="0"/>
        <v>65.413051068178433</v>
      </c>
      <c r="F33" s="30">
        <f>F34+F35+F36+F37+F38</f>
        <v>336610535.37</v>
      </c>
      <c r="G33" s="30">
        <f t="shared" si="1"/>
        <v>116.05302200081286</v>
      </c>
      <c r="H33" s="27"/>
    </row>
    <row r="34" spans="1:8" outlineLevel="1" x14ac:dyDescent="0.25">
      <c r="A34" s="61" t="s">
        <v>73</v>
      </c>
      <c r="B34" s="62" t="s">
        <v>74</v>
      </c>
      <c r="C34" s="63">
        <v>157602074.30000001</v>
      </c>
      <c r="D34" s="63">
        <v>104176374.68000001</v>
      </c>
      <c r="E34" s="64">
        <f t="shared" si="0"/>
        <v>66.100890576920534</v>
      </c>
      <c r="F34" s="32">
        <v>102052130.81</v>
      </c>
      <c r="G34" s="32">
        <f t="shared" si="1"/>
        <v>102.08152818872043</v>
      </c>
      <c r="H34" s="12"/>
    </row>
    <row r="35" spans="1:8" outlineLevel="1" x14ac:dyDescent="0.25">
      <c r="A35" s="61" t="s">
        <v>75</v>
      </c>
      <c r="B35" s="62" t="s">
        <v>76</v>
      </c>
      <c r="C35" s="63">
        <v>304491521.27999997</v>
      </c>
      <c r="D35" s="63">
        <v>205833678.77000001</v>
      </c>
      <c r="E35" s="64">
        <f t="shared" si="0"/>
        <v>67.599149527951027</v>
      </c>
      <c r="F35" s="32">
        <v>184436201.19</v>
      </c>
      <c r="G35" s="32">
        <f t="shared" si="1"/>
        <v>111.60156056237412</v>
      </c>
      <c r="H35" s="12"/>
    </row>
    <row r="36" spans="1:8" outlineLevel="1" x14ac:dyDescent="0.25">
      <c r="A36" s="61" t="s">
        <v>77</v>
      </c>
      <c r="B36" s="62" t="s">
        <v>78</v>
      </c>
      <c r="C36" s="63">
        <v>107184736.84</v>
      </c>
      <c r="D36" s="63">
        <v>61781347.170000002</v>
      </c>
      <c r="E36" s="64">
        <f t="shared" si="0"/>
        <v>57.640060508077838</v>
      </c>
      <c r="F36" s="32">
        <v>31383842.489999998</v>
      </c>
      <c r="G36" s="32">
        <f t="shared" si="1"/>
        <v>196.85717958113548</v>
      </c>
      <c r="H36" s="12"/>
    </row>
    <row r="37" spans="1:8" ht="15.75" hidden="1" customHeight="1" outlineLevel="1" x14ac:dyDescent="0.25">
      <c r="A37" s="61" t="s">
        <v>79</v>
      </c>
      <c r="B37" s="62" t="s">
        <v>80</v>
      </c>
      <c r="C37" s="63"/>
      <c r="D37" s="63"/>
      <c r="E37" s="64">
        <v>0</v>
      </c>
      <c r="F37" s="32">
        <v>0</v>
      </c>
      <c r="G37" s="32">
        <v>0</v>
      </c>
      <c r="H37" s="12"/>
    </row>
    <row r="38" spans="1:8" outlineLevel="1" x14ac:dyDescent="0.25">
      <c r="A38" s="61" t="s">
        <v>81</v>
      </c>
      <c r="B38" s="62" t="s">
        <v>82</v>
      </c>
      <c r="C38" s="63">
        <v>27921602.899999999</v>
      </c>
      <c r="D38" s="63">
        <v>18855298.050000001</v>
      </c>
      <c r="E38" s="64">
        <f t="shared" si="0"/>
        <v>67.529425576065336</v>
      </c>
      <c r="F38" s="63">
        <v>18738360.879999999</v>
      </c>
      <c r="G38" s="32">
        <f t="shared" si="1"/>
        <v>100.62405228903886</v>
      </c>
      <c r="H38" s="12"/>
    </row>
    <row r="39" spans="1:8" s="28" customFormat="1" x14ac:dyDescent="0.25">
      <c r="A39" s="13" t="s">
        <v>83</v>
      </c>
      <c r="B39" s="14" t="s">
        <v>84</v>
      </c>
      <c r="C39" s="15">
        <f>C40+C41</f>
        <v>140180426.59</v>
      </c>
      <c r="D39" s="15">
        <f>D40+D41</f>
        <v>88180334.879999995</v>
      </c>
      <c r="E39" s="16">
        <f t="shared" si="0"/>
        <v>62.904884101908188</v>
      </c>
      <c r="F39" s="30">
        <f>F40+F41</f>
        <v>79508329.560000002</v>
      </c>
      <c r="G39" s="30">
        <f t="shared" si="1"/>
        <v>110.90704001453805</v>
      </c>
      <c r="H39" s="27"/>
    </row>
    <row r="40" spans="1:8" outlineLevel="1" x14ac:dyDescent="0.25">
      <c r="A40" s="61" t="s">
        <v>85</v>
      </c>
      <c r="B40" s="62" t="s">
        <v>86</v>
      </c>
      <c r="C40" s="63">
        <v>82772030.930000007</v>
      </c>
      <c r="D40" s="63">
        <v>53689730.630000003</v>
      </c>
      <c r="E40" s="64">
        <f t="shared" si="0"/>
        <v>64.864580495077135</v>
      </c>
      <c r="F40" s="32">
        <v>47583527.840000004</v>
      </c>
      <c r="G40" s="32">
        <f t="shared" si="1"/>
        <v>112.83259789087549</v>
      </c>
      <c r="H40" s="12"/>
    </row>
    <row r="41" spans="1:8" outlineLevel="1" x14ac:dyDescent="0.25">
      <c r="A41" s="61" t="s">
        <v>87</v>
      </c>
      <c r="B41" s="62" t="s">
        <v>88</v>
      </c>
      <c r="C41" s="63">
        <v>57408395.659999996</v>
      </c>
      <c r="D41" s="63">
        <v>34490604.25</v>
      </c>
      <c r="E41" s="64">
        <f t="shared" si="0"/>
        <v>60.079373153484148</v>
      </c>
      <c r="F41" s="32">
        <v>31924801.719999999</v>
      </c>
      <c r="G41" s="32">
        <f t="shared" si="1"/>
        <v>108.03701947001474</v>
      </c>
      <c r="H41" s="12"/>
    </row>
    <row r="42" spans="1:8" s="28" customFormat="1" x14ac:dyDescent="0.25">
      <c r="A42" s="13" t="s">
        <v>40</v>
      </c>
      <c r="B42" s="14" t="s">
        <v>41</v>
      </c>
      <c r="C42" s="15">
        <f>C43+C44+C45</f>
        <v>13884206.08</v>
      </c>
      <c r="D42" s="15">
        <f>D43+D44+D45</f>
        <v>10561369.379999999</v>
      </c>
      <c r="E42" s="16">
        <f t="shared" si="0"/>
        <v>76.067506626925535</v>
      </c>
      <c r="F42" s="30">
        <f>F43+F44+F45</f>
        <v>11308619.459999999</v>
      </c>
      <c r="G42" s="30">
        <f t="shared" si="1"/>
        <v>93.392207752297992</v>
      </c>
      <c r="H42" s="27"/>
    </row>
    <row r="43" spans="1:8" outlineLevel="1" x14ac:dyDescent="0.25">
      <c r="A43" s="61" t="s">
        <v>42</v>
      </c>
      <c r="B43" s="62" t="s">
        <v>43</v>
      </c>
      <c r="C43" s="63">
        <v>5843075.0800000001</v>
      </c>
      <c r="D43" s="63">
        <v>4382305.74</v>
      </c>
      <c r="E43" s="64">
        <f t="shared" si="0"/>
        <v>74.999990244862644</v>
      </c>
      <c r="F43" s="32">
        <v>3703973.11</v>
      </c>
      <c r="G43" s="32">
        <f t="shared" si="1"/>
        <v>118.31364888067452</v>
      </c>
      <c r="H43" s="12"/>
    </row>
    <row r="44" spans="1:8" outlineLevel="1" x14ac:dyDescent="0.25">
      <c r="A44" s="61" t="s">
        <v>54</v>
      </c>
      <c r="B44" s="62" t="s">
        <v>55</v>
      </c>
      <c r="C44" s="63">
        <v>2100000</v>
      </c>
      <c r="D44" s="63">
        <v>1202000</v>
      </c>
      <c r="E44" s="64">
        <f t="shared" si="0"/>
        <v>57.238095238095241</v>
      </c>
      <c r="F44" s="32">
        <v>1262100</v>
      </c>
      <c r="G44" s="32">
        <f t="shared" si="1"/>
        <v>95.238095238095227</v>
      </c>
      <c r="H44" s="12"/>
    </row>
    <row r="45" spans="1:8" outlineLevel="1" x14ac:dyDescent="0.25">
      <c r="A45" s="61" t="s">
        <v>89</v>
      </c>
      <c r="B45" s="62" t="s">
        <v>90</v>
      </c>
      <c r="C45" s="63">
        <v>5941131</v>
      </c>
      <c r="D45" s="63">
        <v>4977063.6399999997</v>
      </c>
      <c r="E45" s="64">
        <f t="shared" si="0"/>
        <v>83.772999450777974</v>
      </c>
      <c r="F45" s="32">
        <v>6342546.3499999996</v>
      </c>
      <c r="G45" s="32">
        <f t="shared" si="1"/>
        <v>78.471064543343857</v>
      </c>
      <c r="H45" s="12"/>
    </row>
    <row r="46" spans="1:8" s="28" customFormat="1" x14ac:dyDescent="0.25">
      <c r="A46" s="13" t="s">
        <v>44</v>
      </c>
      <c r="B46" s="14" t="s">
        <v>45</v>
      </c>
      <c r="C46" s="15">
        <f>C48+C49</f>
        <v>39193153.159999996</v>
      </c>
      <c r="D46" s="15">
        <f>D48+D49</f>
        <v>28093749.760000002</v>
      </c>
      <c r="E46" s="16">
        <f t="shared" si="0"/>
        <v>71.68024895907611</v>
      </c>
      <c r="F46" s="30">
        <f>F47+F48+F49</f>
        <v>24273831.41</v>
      </c>
      <c r="G46" s="30">
        <f t="shared" si="1"/>
        <v>115.73677548253187</v>
      </c>
      <c r="H46" s="27"/>
    </row>
    <row r="47" spans="1:8" s="28" customFormat="1" outlineLevel="1" x14ac:dyDescent="0.25">
      <c r="A47" s="87" t="s">
        <v>56</v>
      </c>
      <c r="B47" s="88" t="s">
        <v>57</v>
      </c>
      <c r="C47" s="92">
        <v>0</v>
      </c>
      <c r="D47" s="92">
        <v>0</v>
      </c>
      <c r="E47" s="93">
        <v>0</v>
      </c>
      <c r="F47" s="32">
        <v>0</v>
      </c>
      <c r="G47" s="32">
        <v>0</v>
      </c>
      <c r="H47" s="27"/>
    </row>
    <row r="48" spans="1:8" outlineLevel="1" x14ac:dyDescent="0.25">
      <c r="A48" s="61" t="s">
        <v>46</v>
      </c>
      <c r="B48" s="62" t="s">
        <v>47</v>
      </c>
      <c r="C48" s="63">
        <v>38093153.159999996</v>
      </c>
      <c r="D48" s="63">
        <v>27213329.460000001</v>
      </c>
      <c r="E48" s="64">
        <f t="shared" si="0"/>
        <v>71.438899651330416</v>
      </c>
      <c r="F48" s="32">
        <v>23611798.91</v>
      </c>
      <c r="G48" s="32">
        <f t="shared" si="1"/>
        <v>115.253096825565</v>
      </c>
      <c r="H48" s="12"/>
    </row>
    <row r="49" spans="1:8" outlineLevel="1" x14ac:dyDescent="0.25">
      <c r="A49" s="61" t="s">
        <v>91</v>
      </c>
      <c r="B49" s="62" t="s">
        <v>92</v>
      </c>
      <c r="C49" s="63">
        <v>1100000</v>
      </c>
      <c r="D49" s="63">
        <v>880420.3</v>
      </c>
      <c r="E49" s="64">
        <f t="shared" si="0"/>
        <v>80.038209090909092</v>
      </c>
      <c r="F49" s="32">
        <v>662032.5</v>
      </c>
      <c r="G49" s="32">
        <f t="shared" si="1"/>
        <v>132.98747417989298</v>
      </c>
      <c r="H49" s="12"/>
    </row>
    <row r="50" spans="1:8" ht="31.5" outlineLevel="1" x14ac:dyDescent="0.25">
      <c r="A50" s="108" t="s">
        <v>116</v>
      </c>
      <c r="B50" s="109" t="s">
        <v>117</v>
      </c>
      <c r="C50" s="110">
        <f>C51</f>
        <v>7000</v>
      </c>
      <c r="D50" s="110">
        <f>D51</f>
        <v>0</v>
      </c>
      <c r="E50" s="111"/>
      <c r="F50" s="112">
        <f>F51</f>
        <v>0</v>
      </c>
      <c r="G50" s="112"/>
      <c r="H50" s="12"/>
    </row>
    <row r="51" spans="1:8" ht="31.5" outlineLevel="1" x14ac:dyDescent="0.25">
      <c r="A51" s="61" t="s">
        <v>118</v>
      </c>
      <c r="B51" s="62" t="s">
        <v>119</v>
      </c>
      <c r="C51" s="63">
        <v>7000</v>
      </c>
      <c r="D51" s="63">
        <v>0</v>
      </c>
      <c r="E51" s="64"/>
      <c r="F51" s="32"/>
      <c r="G51" s="32" t="e">
        <f>D51/F51*100</f>
        <v>#DIV/0!</v>
      </c>
      <c r="H51" s="12"/>
    </row>
    <row r="52" spans="1:8" s="28" customFormat="1" ht="47.25" x14ac:dyDescent="0.25">
      <c r="A52" s="13" t="s">
        <v>93</v>
      </c>
      <c r="B52" s="14" t="s">
        <v>94</v>
      </c>
      <c r="C52" s="15">
        <f>C53</f>
        <v>4212905</v>
      </c>
      <c r="D52" s="15">
        <f>D53</f>
        <v>1321965</v>
      </c>
      <c r="E52" s="16">
        <f t="shared" si="0"/>
        <v>31.378941609174664</v>
      </c>
      <c r="F52" s="30">
        <f>F53</f>
        <v>4980085</v>
      </c>
      <c r="G52" s="30">
        <f t="shared" si="1"/>
        <v>26.545028849909187</v>
      </c>
      <c r="H52" s="27"/>
    </row>
    <row r="53" spans="1:8" ht="31.5" outlineLevel="1" x14ac:dyDescent="0.25">
      <c r="A53" s="61" t="s">
        <v>95</v>
      </c>
      <c r="B53" s="62" t="s">
        <v>96</v>
      </c>
      <c r="C53" s="63">
        <v>4212905</v>
      </c>
      <c r="D53" s="63">
        <v>1321965</v>
      </c>
      <c r="E53" s="64">
        <f t="shared" si="0"/>
        <v>31.378941609174664</v>
      </c>
      <c r="F53" s="32">
        <v>4980085</v>
      </c>
      <c r="G53" s="32">
        <f t="shared" si="1"/>
        <v>26.545028849909187</v>
      </c>
      <c r="H53" s="12"/>
    </row>
    <row r="54" spans="1:8" s="28" customFormat="1" x14ac:dyDescent="0.25">
      <c r="A54" s="17" t="s">
        <v>48</v>
      </c>
      <c r="B54" s="18"/>
      <c r="C54" s="19">
        <f>C7+C16+C19+C26+C30+C33+C39+C42+C46+C52+C50</f>
        <v>1093939663.04</v>
      </c>
      <c r="D54" s="19">
        <f>D7+D16+D19+D26+D30+D33+D39+D42+D46+D52+D50</f>
        <v>707481850.68000007</v>
      </c>
      <c r="E54" s="20">
        <f t="shared" si="0"/>
        <v>64.67284024732642</v>
      </c>
      <c r="F54" s="31">
        <f>F7+F16+F19+F26+F33+F39+F42+F46+F52+F30</f>
        <v>597271643.80000007</v>
      </c>
      <c r="G54" s="31">
        <f t="shared" si="1"/>
        <v>118.45227511200993</v>
      </c>
      <c r="H54" s="27"/>
    </row>
    <row r="55" spans="1:8" x14ac:dyDescent="0.25">
      <c r="A55" s="126"/>
      <c r="B55" s="126"/>
      <c r="C55" s="127"/>
      <c r="D55" s="128"/>
      <c r="E55" s="129"/>
      <c r="F55" s="57"/>
      <c r="G55" s="57"/>
    </row>
    <row r="56" spans="1:8" x14ac:dyDescent="0.25">
      <c r="A56" s="133"/>
      <c r="B56" s="134"/>
      <c r="C56" s="134"/>
      <c r="D56" s="134"/>
      <c r="E56" s="134"/>
      <c r="F56" s="115"/>
    </row>
    <row r="57" spans="1:8" x14ac:dyDescent="0.25">
      <c r="C57" s="122"/>
      <c r="D57" s="122"/>
      <c r="E57" s="123"/>
      <c r="F57" s="115"/>
    </row>
    <row r="58" spans="1:8" x14ac:dyDescent="0.25">
      <c r="C58" s="124"/>
      <c r="D58" s="125"/>
      <c r="E58" s="123"/>
      <c r="F58" s="130"/>
    </row>
    <row r="59" spans="1:8" x14ac:dyDescent="0.25">
      <c r="C59" s="122"/>
      <c r="D59" s="122"/>
      <c r="E59" s="123"/>
    </row>
    <row r="60" spans="1:8" x14ac:dyDescent="0.25">
      <c r="C60" s="115"/>
      <c r="D60" s="115"/>
    </row>
  </sheetData>
  <mergeCells count="4">
    <mergeCell ref="A1:E1"/>
    <mergeCell ref="A56:E5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14" activePane="bottomLeft" state="frozen"/>
      <selection pane="bottomLeft" activeCell="F26" sqref="F26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31" t="s">
        <v>0</v>
      </c>
      <c r="B1" s="132"/>
      <c r="C1" s="132"/>
      <c r="D1" s="132"/>
      <c r="E1" s="132"/>
    </row>
    <row r="2" spans="1:7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6.25" customHeight="1" x14ac:dyDescent="0.25">
      <c r="A3" s="135"/>
      <c r="B3" s="135"/>
      <c r="C3" s="135"/>
      <c r="D3" s="135"/>
      <c r="E3" s="135"/>
      <c r="F3" s="135"/>
      <c r="G3" s="135"/>
    </row>
    <row r="4" spans="1:7" ht="15.75" customHeight="1" x14ac:dyDescent="0.25">
      <c r="A4" s="136" t="s">
        <v>1</v>
      </c>
      <c r="B4" s="136"/>
      <c r="C4" s="136"/>
      <c r="D4" s="136"/>
      <c r="E4" s="136"/>
      <c r="F4" s="136"/>
      <c r="G4" s="136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C8+C9+C11+C12</f>
        <v>48998900.68</v>
      </c>
      <c r="D7" s="15">
        <f>D8+D9+D11+D12</f>
        <v>37725863.409999996</v>
      </c>
      <c r="E7" s="16">
        <f>D7/C7*100</f>
        <v>76.993285331804699</v>
      </c>
      <c r="F7" s="30">
        <f>F8+F9+F10+F11+F12</f>
        <v>18198039.830000002</v>
      </c>
      <c r="G7" s="30">
        <f>D7/F7*100</f>
        <v>207.30729112817858</v>
      </c>
    </row>
    <row r="8" spans="1:7" ht="47.25" outlineLevel="1" x14ac:dyDescent="0.25">
      <c r="A8" s="61" t="s">
        <v>14</v>
      </c>
      <c r="B8" s="62" t="s">
        <v>15</v>
      </c>
      <c r="C8" s="63">
        <v>1809295</v>
      </c>
      <c r="D8" s="63">
        <v>369515.01</v>
      </c>
      <c r="E8" s="64">
        <f t="shared" ref="E8:E27" si="0">D8/C8*100</f>
        <v>20.423148795525329</v>
      </c>
      <c r="F8" s="32">
        <v>851928.42</v>
      </c>
      <c r="G8" s="32">
        <f t="shared" ref="G8:G26" si="1">D8/F8*100</f>
        <v>43.373950360759181</v>
      </c>
    </row>
    <row r="9" spans="1:7" ht="31.5" outlineLevel="1" x14ac:dyDescent="0.25">
      <c r="A9" s="61" t="s">
        <v>16</v>
      </c>
      <c r="B9" s="62" t="s">
        <v>17</v>
      </c>
      <c r="C9" s="63">
        <v>21766</v>
      </c>
      <c r="D9" s="63">
        <v>21766</v>
      </c>
      <c r="E9" s="64">
        <f t="shared" si="0"/>
        <v>100</v>
      </c>
      <c r="F9" s="32">
        <v>24792</v>
      </c>
      <c r="G9" s="32">
        <f t="shared" si="1"/>
        <v>87.79444982252339</v>
      </c>
    </row>
    <row r="10" spans="1:7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47067839.68</v>
      </c>
      <c r="D12" s="63">
        <v>37334582.399999999</v>
      </c>
      <c r="E12" s="64">
        <f t="shared" si="0"/>
        <v>79.320790275964498</v>
      </c>
      <c r="F12" s="32">
        <v>17321319.41</v>
      </c>
      <c r="G12" s="32">
        <f t="shared" si="1"/>
        <v>215.54121551760011</v>
      </c>
    </row>
    <row r="13" spans="1:7" ht="31.5" x14ac:dyDescent="0.25">
      <c r="A13" s="83" t="s">
        <v>50</v>
      </c>
      <c r="B13" s="84" t="s">
        <v>51</v>
      </c>
      <c r="C13" s="85">
        <f>C14</f>
        <v>50000</v>
      </c>
      <c r="D13" s="85">
        <f>D14</f>
        <v>10092.799999999999</v>
      </c>
      <c r="E13" s="86">
        <f t="shared" si="0"/>
        <v>20.185599999999997</v>
      </c>
      <c r="F13" s="30">
        <f>F14</f>
        <v>7096.5</v>
      </c>
      <c r="G13" s="30">
        <v>0</v>
      </c>
    </row>
    <row r="14" spans="1:7" ht="31.5" outlineLevel="1" x14ac:dyDescent="0.25">
      <c r="A14" s="61" t="s">
        <v>115</v>
      </c>
      <c r="B14" s="62" t="s">
        <v>114</v>
      </c>
      <c r="C14" s="63">
        <v>50000</v>
      </c>
      <c r="D14" s="63">
        <v>10092.799999999999</v>
      </c>
      <c r="E14" s="64">
        <f>D14/C14*100</f>
        <v>20.185599999999997</v>
      </c>
      <c r="F14" s="32">
        <v>7096.5</v>
      </c>
      <c r="G14" s="32">
        <f t="shared" si="1"/>
        <v>142.2222222222222</v>
      </c>
    </row>
    <row r="15" spans="1:7" x14ac:dyDescent="0.25">
      <c r="A15" s="13" t="s">
        <v>24</v>
      </c>
      <c r="B15" s="14" t="s">
        <v>25</v>
      </c>
      <c r="C15" s="15">
        <f>C16+C17+C18</f>
        <v>5804575.9000000004</v>
      </c>
      <c r="D15" s="15">
        <f>D16+D17+D18</f>
        <v>3989000</v>
      </c>
      <c r="E15" s="16">
        <f t="shared" si="0"/>
        <v>68.72164424622305</v>
      </c>
      <c r="F15" s="30">
        <f>F16+F17+F18</f>
        <v>13007015.109999999</v>
      </c>
      <c r="G15" s="30">
        <f t="shared" si="1"/>
        <v>30.668066164797438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/>
      <c r="G16" s="32">
        <v>0</v>
      </c>
    </row>
    <row r="17" spans="1:7" outlineLevel="1" x14ac:dyDescent="0.25">
      <c r="A17" s="61" t="s">
        <v>28</v>
      </c>
      <c r="B17" s="62" t="s">
        <v>29</v>
      </c>
      <c r="C17" s="63"/>
      <c r="D17" s="63"/>
      <c r="E17" s="64" t="e">
        <f t="shared" si="0"/>
        <v>#DIV/0!</v>
      </c>
      <c r="F17" s="32">
        <v>9623425.9800000004</v>
      </c>
      <c r="G17" s="32">
        <f t="shared" si="1"/>
        <v>0</v>
      </c>
    </row>
    <row r="18" spans="1:7" outlineLevel="1" x14ac:dyDescent="0.25">
      <c r="A18" s="61" t="s">
        <v>30</v>
      </c>
      <c r="B18" s="62" t="s">
        <v>31</v>
      </c>
      <c r="C18" s="63">
        <v>5804575.9000000004</v>
      </c>
      <c r="D18" s="63">
        <v>3989000</v>
      </c>
      <c r="E18" s="64">
        <f t="shared" si="0"/>
        <v>68.72164424622305</v>
      </c>
      <c r="F18" s="32">
        <v>3383589.13</v>
      </c>
      <c r="G18" s="32">
        <f t="shared" si="1"/>
        <v>117.89256457387897</v>
      </c>
    </row>
    <row r="19" spans="1:7" x14ac:dyDescent="0.25">
      <c r="A19" s="13" t="s">
        <v>32</v>
      </c>
      <c r="B19" s="14" t="s">
        <v>33</v>
      </c>
      <c r="C19" s="15">
        <f>C20+C21+C22</f>
        <v>1000000</v>
      </c>
      <c r="D19" s="15">
        <f>D20+D21+D22</f>
        <v>1000000</v>
      </c>
      <c r="E19" s="16">
        <f t="shared" si="0"/>
        <v>100</v>
      </c>
      <c r="F19" s="30">
        <f>F20+F21+F22</f>
        <v>1780639.02</v>
      </c>
      <c r="G19" s="30">
        <f t="shared" si="1"/>
        <v>56.159613979480241</v>
      </c>
    </row>
    <row r="20" spans="1:7" outlineLevel="1" x14ac:dyDescent="0.25">
      <c r="A20" s="61" t="s">
        <v>34</v>
      </c>
      <c r="B20" s="62" t="s">
        <v>35</v>
      </c>
      <c r="C20" s="63"/>
      <c r="D20" s="63"/>
      <c r="E20" s="64" t="e">
        <f t="shared" si="0"/>
        <v>#DIV/0!</v>
      </c>
      <c r="F20" s="32">
        <v>780639.02</v>
      </c>
      <c r="G20" s="32">
        <f t="shared" si="1"/>
        <v>0</v>
      </c>
    </row>
    <row r="21" spans="1:7" outlineLevel="1" x14ac:dyDescent="0.25">
      <c r="A21" s="61" t="s">
        <v>36</v>
      </c>
      <c r="B21" s="62" t="s">
        <v>37</v>
      </c>
      <c r="C21" s="63"/>
      <c r="D21" s="63"/>
      <c r="E21" s="64">
        <v>0</v>
      </c>
      <c r="F21" s="32"/>
      <c r="G21" s="32">
        <v>0</v>
      </c>
    </row>
    <row r="22" spans="1:7" outlineLevel="1" x14ac:dyDescent="0.25">
      <c r="A22" s="61" t="s">
        <v>38</v>
      </c>
      <c r="B22" s="62" t="s">
        <v>39</v>
      </c>
      <c r="C22" s="63">
        <v>1000000</v>
      </c>
      <c r="D22" s="63">
        <v>1000000</v>
      </c>
      <c r="E22" s="64">
        <f t="shared" si="0"/>
        <v>100</v>
      </c>
      <c r="F22" s="32">
        <v>1000000</v>
      </c>
      <c r="G22" s="32">
        <f>D22/F22*100</f>
        <v>100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f>F24</f>
        <v>759832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759832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f>C26</f>
        <v>737085</v>
      </c>
      <c r="D25" s="15">
        <f>D26</f>
        <v>552813.75</v>
      </c>
      <c r="E25" s="16">
        <f t="shared" si="0"/>
        <v>75</v>
      </c>
      <c r="F25" s="30">
        <f>F26</f>
        <v>552813.75</v>
      </c>
      <c r="G25" s="30">
        <f t="shared" si="1"/>
        <v>100</v>
      </c>
    </row>
    <row r="26" spans="1:7" outlineLevel="1" x14ac:dyDescent="0.25">
      <c r="A26" s="61" t="s">
        <v>42</v>
      </c>
      <c r="B26" s="62" t="s">
        <v>43</v>
      </c>
      <c r="C26" s="63">
        <v>737085</v>
      </c>
      <c r="D26" s="63">
        <v>552813.75</v>
      </c>
      <c r="E26" s="64">
        <f t="shared" si="0"/>
        <v>75</v>
      </c>
      <c r="F26" s="32">
        <v>552813.75</v>
      </c>
      <c r="G26" s="32">
        <f t="shared" si="1"/>
        <v>100</v>
      </c>
    </row>
    <row r="27" spans="1:7" x14ac:dyDescent="0.25">
      <c r="A27" s="34" t="s">
        <v>48</v>
      </c>
      <c r="B27" s="35"/>
      <c r="C27" s="36">
        <f>C7+C13+C15+C19+C23+C25</f>
        <v>56590561.579999998</v>
      </c>
      <c r="D27" s="36">
        <f>D7+D13+D15+D19+D23+D25</f>
        <v>43277769.959999993</v>
      </c>
      <c r="E27" s="37">
        <f t="shared" si="0"/>
        <v>76.475243842243557</v>
      </c>
      <c r="F27" s="38">
        <f>F7+F15+F19+F25+F13+F23</f>
        <v>34305436.210000001</v>
      </c>
      <c r="G27" s="38">
        <f>D27/F27*100</f>
        <v>126.15426224309185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37"/>
      <c r="B29" s="138"/>
      <c r="C29" s="138"/>
      <c r="D29" s="138"/>
      <c r="E29" s="138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1" activePane="bottomLeft" state="frozen"/>
      <selection pane="bottomLeft" activeCell="F29" sqref="F29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31" t="s">
        <v>49</v>
      </c>
      <c r="B1" s="132"/>
      <c r="C1" s="132"/>
      <c r="D1" s="132"/>
      <c r="E1" s="132"/>
    </row>
    <row r="2" spans="1:8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8" ht="30" customHeight="1" x14ac:dyDescent="0.25">
      <c r="A3" s="135"/>
      <c r="B3" s="135"/>
      <c r="C3" s="135"/>
      <c r="D3" s="135"/>
      <c r="E3" s="135"/>
      <c r="F3" s="135"/>
      <c r="G3" s="135"/>
    </row>
    <row r="4" spans="1:8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16246333</v>
      </c>
      <c r="D7" s="15">
        <f>D8+D9+D11+D12</f>
        <v>5122739</v>
      </c>
      <c r="E7" s="16">
        <f>D7/C7*100</f>
        <v>31.531663175930223</v>
      </c>
      <c r="F7" s="30">
        <f>F8+F9+F10+F11+F12</f>
        <v>4746612.96</v>
      </c>
      <c r="G7" s="30">
        <f>D7/F7*100</f>
        <v>107.92409330968498</v>
      </c>
    </row>
    <row r="8" spans="1:8" ht="47.25" outlineLevel="1" x14ac:dyDescent="0.25">
      <c r="A8" s="61" t="s">
        <v>14</v>
      </c>
      <c r="B8" s="62" t="s">
        <v>15</v>
      </c>
      <c r="C8" s="63">
        <v>7736852</v>
      </c>
      <c r="D8" s="63">
        <v>4811308.42</v>
      </c>
      <c r="E8" s="64">
        <f t="shared" ref="E8:E30" si="0">D8/C8*100</f>
        <v>62.186900046685658</v>
      </c>
      <c r="F8" s="32">
        <v>4603115.38</v>
      </c>
      <c r="G8" s="32">
        <f t="shared" ref="G8:G30" si="1">D8/F8*100</f>
        <v>104.52287250727137</v>
      </c>
    </row>
    <row r="9" spans="1:8" ht="31.5" outlineLevel="1" x14ac:dyDescent="0.25">
      <c r="A9" s="61" t="s">
        <v>16</v>
      </c>
      <c r="B9" s="62" t="s">
        <v>17</v>
      </c>
      <c r="C9" s="63">
        <v>4098</v>
      </c>
      <c r="D9" s="63">
        <v>4098</v>
      </c>
      <c r="E9" s="64">
        <f t="shared" si="0"/>
        <v>100</v>
      </c>
      <c r="F9" s="32">
        <v>4264</v>
      </c>
      <c r="G9" s="32">
        <v>0</v>
      </c>
    </row>
    <row r="10" spans="1:8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8050000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455383</v>
      </c>
      <c r="D12" s="63">
        <v>307332.58</v>
      </c>
      <c r="E12" s="64">
        <f t="shared" si="0"/>
        <v>67.488812713693747</v>
      </c>
      <c r="F12" s="32">
        <v>139233.57999999999</v>
      </c>
      <c r="G12" s="32">
        <f t="shared" si="1"/>
        <v>220.73165108589467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9900</v>
      </c>
      <c r="E13" s="16">
        <f t="shared" si="0"/>
        <v>75</v>
      </c>
      <c r="F13" s="30">
        <f>F14</f>
        <v>9900</v>
      </c>
      <c r="G13" s="30">
        <f t="shared" si="1"/>
        <v>100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9900</v>
      </c>
      <c r="E14" s="64">
        <f>D14/C14*100</f>
        <v>75</v>
      </c>
      <c r="F14" s="32">
        <v>9900</v>
      </c>
      <c r="G14" s="32">
        <f>D14/F14*100</f>
        <v>100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2378838.0700000003</v>
      </c>
      <c r="D15" s="15">
        <f>D16+D17+D18</f>
        <v>1485989</v>
      </c>
      <c r="E15" s="16">
        <f t="shared" si="0"/>
        <v>62.467009366467721</v>
      </c>
      <c r="F15" s="30">
        <f>F16+F17</f>
        <v>470000</v>
      </c>
      <c r="G15" s="30">
        <f t="shared" si="1"/>
        <v>316.16787234042556</v>
      </c>
    </row>
    <row r="16" spans="1:8" outlineLevel="1" x14ac:dyDescent="0.25">
      <c r="A16" s="61" t="s">
        <v>26</v>
      </c>
      <c r="B16" s="62" t="s">
        <v>27</v>
      </c>
      <c r="C16" s="63">
        <v>890489</v>
      </c>
      <c r="D16" s="63">
        <v>890489</v>
      </c>
      <c r="E16" s="64">
        <v>0</v>
      </c>
      <c r="F16" s="32">
        <v>0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1487849.07</v>
      </c>
      <c r="D17" s="63">
        <v>595000</v>
      </c>
      <c r="E17" s="64">
        <f t="shared" si="0"/>
        <v>39.990615445960522</v>
      </c>
      <c r="F17" s="32">
        <v>470000</v>
      </c>
      <c r="G17" s="32">
        <f>D17/F17*100</f>
        <v>126.59574468085107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500</v>
      </c>
      <c r="E18" s="64">
        <f t="shared" si="0"/>
        <v>100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6374547</v>
      </c>
      <c r="D19" s="15">
        <f>D20+D21+D22</f>
        <v>2711574.8200000003</v>
      </c>
      <c r="E19" s="16">
        <f t="shared" si="0"/>
        <v>42.537529647204742</v>
      </c>
      <c r="F19" s="30">
        <f>F20+F21+F22</f>
        <v>2066819.7400000002</v>
      </c>
      <c r="G19" s="30">
        <f t="shared" si="1"/>
        <v>131.1955158701939</v>
      </c>
    </row>
    <row r="20" spans="1:7" outlineLevel="1" x14ac:dyDescent="0.25">
      <c r="A20" s="61" t="s">
        <v>34</v>
      </c>
      <c r="B20" s="62" t="s">
        <v>35</v>
      </c>
      <c r="C20" s="63">
        <v>604000</v>
      </c>
      <c r="D20" s="63">
        <v>319332.21999999997</v>
      </c>
      <c r="E20" s="64">
        <f t="shared" si="0"/>
        <v>52.869572847682115</v>
      </c>
      <c r="F20" s="32">
        <v>235971.75</v>
      </c>
      <c r="G20" s="32">
        <f t="shared" si="1"/>
        <v>135.32646174806942</v>
      </c>
    </row>
    <row r="21" spans="1:7" outlineLevel="1" x14ac:dyDescent="0.25">
      <c r="A21" s="61" t="s">
        <v>36</v>
      </c>
      <c r="B21" s="62" t="s">
        <v>37</v>
      </c>
      <c r="C21" s="63">
        <v>646900</v>
      </c>
      <c r="D21" s="63">
        <v>289288.38</v>
      </c>
      <c r="E21" s="64">
        <f t="shared" si="0"/>
        <v>44.71918070799196</v>
      </c>
      <c r="F21" s="32">
        <v>276130.65000000002</v>
      </c>
      <c r="G21" s="32">
        <f t="shared" si="1"/>
        <v>104.76503785436351</v>
      </c>
    </row>
    <row r="22" spans="1:7" outlineLevel="1" x14ac:dyDescent="0.25">
      <c r="A22" s="61" t="s">
        <v>38</v>
      </c>
      <c r="B22" s="62" t="s">
        <v>39</v>
      </c>
      <c r="C22" s="63">
        <v>5123647</v>
      </c>
      <c r="D22" s="63">
        <v>2102954.2200000002</v>
      </c>
      <c r="E22" s="64">
        <f t="shared" si="0"/>
        <v>41.044088712590856</v>
      </c>
      <c r="F22" s="32">
        <v>1554717.34</v>
      </c>
      <c r="G22" s="32">
        <f t="shared" si="1"/>
        <v>135.26280088958165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f>F24</f>
        <v>10000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10000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125124</v>
      </c>
      <c r="D25" s="15">
        <f>D26+D27</f>
        <v>93837.33</v>
      </c>
      <c r="E25" s="16">
        <f t="shared" si="0"/>
        <v>74.995468495252709</v>
      </c>
      <c r="F25" s="30">
        <f>F26+F27</f>
        <v>91941.63</v>
      </c>
      <c r="G25" s="30">
        <f t="shared" si="1"/>
        <v>102.06185163347658</v>
      </c>
    </row>
    <row r="26" spans="1:7" outlineLevel="1" x14ac:dyDescent="0.25">
      <c r="A26" s="61" t="s">
        <v>42</v>
      </c>
      <c r="B26" s="62" t="s">
        <v>43</v>
      </c>
      <c r="C26" s="63">
        <v>125124</v>
      </c>
      <c r="D26" s="63">
        <v>93837.33</v>
      </c>
      <c r="E26" s="64">
        <f t="shared" si="0"/>
        <v>74.995468495252709</v>
      </c>
      <c r="F26" s="32">
        <v>91941.63</v>
      </c>
      <c r="G26" s="32">
        <f t="shared" si="1"/>
        <v>102.06185163347658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8419800</v>
      </c>
      <c r="D28" s="15">
        <f>D29</f>
        <v>5163400</v>
      </c>
      <c r="E28" s="16">
        <f t="shared" si="0"/>
        <v>61.324497018931567</v>
      </c>
      <c r="F28" s="30">
        <f>F29</f>
        <v>5472690</v>
      </c>
      <c r="G28" s="30">
        <f t="shared" si="1"/>
        <v>94.348483104286913</v>
      </c>
    </row>
    <row r="29" spans="1:7" outlineLevel="1" x14ac:dyDescent="0.25">
      <c r="A29" s="61" t="s">
        <v>56</v>
      </c>
      <c r="B29" s="62" t="s">
        <v>57</v>
      </c>
      <c r="C29" s="63">
        <v>8419800</v>
      </c>
      <c r="D29" s="63">
        <v>5163400</v>
      </c>
      <c r="E29" s="64">
        <f t="shared" si="0"/>
        <v>61.324497018931567</v>
      </c>
      <c r="F29" s="32">
        <v>5472690</v>
      </c>
      <c r="G29" s="32">
        <f t="shared" si="1"/>
        <v>94.348483104286913</v>
      </c>
    </row>
    <row r="30" spans="1:7" x14ac:dyDescent="0.25">
      <c r="A30" s="34" t="s">
        <v>48</v>
      </c>
      <c r="B30" s="35"/>
      <c r="C30" s="36">
        <f>C7+C13+C15+C19+C23+C25+C28</f>
        <v>33557842.07</v>
      </c>
      <c r="D30" s="36">
        <f>D7+D13+D15+D19+D23+D25+D28</f>
        <v>14587440.15</v>
      </c>
      <c r="E30" s="37">
        <f t="shared" si="0"/>
        <v>43.469541693328559</v>
      </c>
      <c r="F30" s="38">
        <f>F7+F13+F15+F19+F25+F28+F23</f>
        <v>12867964.33</v>
      </c>
      <c r="G30" s="38">
        <f t="shared" si="1"/>
        <v>113.36245404404227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37"/>
      <c r="B32" s="138"/>
      <c r="C32" s="138"/>
      <c r="D32" s="138"/>
      <c r="E32" s="138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10" activePane="bottomLeft" state="frozen"/>
      <selection pane="bottomLeft" activeCell="D8" sqref="D8:D10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31" t="s">
        <v>97</v>
      </c>
      <c r="B1" s="132"/>
      <c r="C1" s="132"/>
      <c r="D1" s="132"/>
      <c r="E1" s="132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6.2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3656828</v>
      </c>
      <c r="D7" s="10">
        <f>D8+D9+D10+D13</f>
        <v>1695057.57</v>
      </c>
      <c r="E7" s="16">
        <f>D7/C7*100</f>
        <v>46.353221152321083</v>
      </c>
      <c r="F7" s="30">
        <f>F8+F9+F10+F11+F12+F13</f>
        <v>1970945.73</v>
      </c>
      <c r="G7" s="30">
        <f>D7/F7*100</f>
        <v>86.002244719340908</v>
      </c>
    </row>
    <row r="8" spans="1:7" ht="31.5" outlineLevel="1" x14ac:dyDescent="0.25">
      <c r="A8" s="65" t="s">
        <v>59</v>
      </c>
      <c r="B8" s="66" t="s">
        <v>60</v>
      </c>
      <c r="C8" s="67">
        <v>686014</v>
      </c>
      <c r="D8" s="68">
        <v>462910.57</v>
      </c>
      <c r="E8" s="64">
        <f t="shared" ref="E8:E26" si="0">D8/C8*100</f>
        <v>67.478297818994946</v>
      </c>
      <c r="F8" s="32">
        <v>487580.4</v>
      </c>
      <c r="G8" s="32">
        <f t="shared" ref="G8:G26" si="1">D8/F8*100</f>
        <v>94.940356503255657</v>
      </c>
    </row>
    <row r="9" spans="1:7" ht="47.25" outlineLevel="1" x14ac:dyDescent="0.25">
      <c r="A9" s="65" t="s">
        <v>14</v>
      </c>
      <c r="B9" s="66" t="s">
        <v>15</v>
      </c>
      <c r="C9" s="67">
        <v>1902870</v>
      </c>
      <c r="D9" s="68">
        <v>1214223</v>
      </c>
      <c r="E9" s="64">
        <f t="shared" si="0"/>
        <v>63.81008686878242</v>
      </c>
      <c r="F9" s="32">
        <v>1217980.9099999999</v>
      </c>
      <c r="G9" s="32">
        <f t="shared" si="1"/>
        <v>99.691463965555911</v>
      </c>
    </row>
    <row r="10" spans="1:7" ht="31.5" outlineLevel="1" x14ac:dyDescent="0.25">
      <c r="A10" s="65" t="s">
        <v>16</v>
      </c>
      <c r="B10" s="66" t="s">
        <v>17</v>
      </c>
      <c r="C10" s="67">
        <v>296</v>
      </c>
      <c r="D10" s="68">
        <v>296</v>
      </c>
      <c r="E10" s="64">
        <f t="shared" si="0"/>
        <v>100</v>
      </c>
      <c r="F10" s="32">
        <v>280</v>
      </c>
      <c r="G10" s="32">
        <f t="shared" si="1"/>
        <v>105.71428571428572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442500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625148</v>
      </c>
      <c r="D13" s="68">
        <v>17628</v>
      </c>
      <c r="E13" s="64">
        <f t="shared" si="0"/>
        <v>2.8198122684548297</v>
      </c>
      <c r="F13" s="32">
        <v>265104.42</v>
      </c>
      <c r="G13" s="32">
        <f t="shared" si="1"/>
        <v>6.6494553353731334</v>
      </c>
    </row>
    <row r="14" spans="1:7" ht="31.5" x14ac:dyDescent="0.25">
      <c r="A14" s="8" t="s">
        <v>50</v>
      </c>
      <c r="B14" s="9" t="s">
        <v>51</v>
      </c>
      <c r="C14" s="49">
        <f>C15</f>
        <v>12000</v>
      </c>
      <c r="D14" s="49">
        <f>D15</f>
        <v>9000</v>
      </c>
      <c r="E14" s="49">
        <f t="shared" si="0"/>
        <v>75</v>
      </c>
      <c r="F14" s="49">
        <f>F15</f>
        <v>8100</v>
      </c>
      <c r="G14" s="49">
        <f t="shared" si="1"/>
        <v>111.11111111111111</v>
      </c>
    </row>
    <row r="15" spans="1:7" ht="31.5" outlineLevel="1" x14ac:dyDescent="0.25">
      <c r="A15" s="65" t="s">
        <v>52</v>
      </c>
      <c r="B15" s="66" t="s">
        <v>53</v>
      </c>
      <c r="C15" s="70">
        <v>12000</v>
      </c>
      <c r="D15" s="71">
        <v>9000</v>
      </c>
      <c r="E15" s="72">
        <f t="shared" si="0"/>
        <v>75</v>
      </c>
      <c r="F15" s="32">
        <v>8100</v>
      </c>
      <c r="G15" s="32">
        <f t="shared" si="1"/>
        <v>111.11111111111111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0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0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6229963.0800000001</v>
      </c>
      <c r="D18" s="10">
        <f>D19+D21</f>
        <v>5041161.42</v>
      </c>
      <c r="E18" s="16">
        <f t="shared" si="0"/>
        <v>80.917998313402535</v>
      </c>
      <c r="F18" s="45">
        <f>F19+F21</f>
        <v>2299836.75</v>
      </c>
      <c r="G18" s="30">
        <f t="shared" si="1"/>
        <v>219.19648948996056</v>
      </c>
    </row>
    <row r="19" spans="1:7" ht="16.5" customHeight="1" outlineLevel="1" x14ac:dyDescent="0.25">
      <c r="A19" s="65" t="s">
        <v>34</v>
      </c>
      <c r="B19" s="66" t="s">
        <v>35</v>
      </c>
      <c r="C19" s="67">
        <v>4225810</v>
      </c>
      <c r="D19" s="68">
        <v>3204472.54</v>
      </c>
      <c r="E19" s="64">
        <f t="shared" si="0"/>
        <v>75.830965897662225</v>
      </c>
      <c r="F19" s="69">
        <v>1645902.62</v>
      </c>
      <c r="G19" s="32">
        <f t="shared" si="1"/>
        <v>194.69393274311696</v>
      </c>
    </row>
    <row r="20" spans="1:7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2004153.08</v>
      </c>
      <c r="D21" s="68">
        <v>1836688.88</v>
      </c>
      <c r="E21" s="64">
        <f t="shared" si="0"/>
        <v>91.644141274877057</v>
      </c>
      <c r="F21" s="69">
        <v>653934.13</v>
      </c>
      <c r="G21" s="32">
        <f t="shared" si="1"/>
        <v>280.86756689087326</v>
      </c>
    </row>
    <row r="22" spans="1:7" x14ac:dyDescent="0.25">
      <c r="A22" s="95" t="s">
        <v>106</v>
      </c>
      <c r="B22" s="96" t="s">
        <v>107</v>
      </c>
      <c r="C22" s="97">
        <f>C23</f>
        <v>10000</v>
      </c>
      <c r="D22" s="97">
        <f>D23</f>
        <v>10000</v>
      </c>
      <c r="E22" s="86">
        <f t="shared" si="0"/>
        <v>100</v>
      </c>
      <c r="F22" s="45">
        <f>F23</f>
        <v>5000</v>
      </c>
      <c r="G22" s="30">
        <v>0</v>
      </c>
    </row>
    <row r="23" spans="1:7" outlineLevel="1" x14ac:dyDescent="0.25">
      <c r="A23" s="65" t="s">
        <v>108</v>
      </c>
      <c r="B23" s="66" t="s">
        <v>109</v>
      </c>
      <c r="C23" s="67">
        <v>10000</v>
      </c>
      <c r="D23" s="94">
        <v>10000</v>
      </c>
      <c r="E23" s="64">
        <f t="shared" si="0"/>
        <v>100</v>
      </c>
      <c r="F23" s="69">
        <v>5000</v>
      </c>
      <c r="G23" s="32">
        <f t="shared" si="1"/>
        <v>200</v>
      </c>
    </row>
    <row r="24" spans="1:7" x14ac:dyDescent="0.25">
      <c r="A24" s="8" t="s">
        <v>40</v>
      </c>
      <c r="B24" s="9" t="s">
        <v>41</v>
      </c>
      <c r="C24" s="10">
        <f>C25</f>
        <v>78363</v>
      </c>
      <c r="D24" s="10">
        <f>D25</f>
        <v>58771.8</v>
      </c>
      <c r="E24" s="16">
        <f t="shared" si="0"/>
        <v>74.999425749397048</v>
      </c>
      <c r="F24" s="45">
        <f>F25</f>
        <v>58771.8</v>
      </c>
      <c r="G24" s="30">
        <f t="shared" si="1"/>
        <v>100</v>
      </c>
    </row>
    <row r="25" spans="1:7" ht="16.5" outlineLevel="1" thickBot="1" x14ac:dyDescent="0.3">
      <c r="A25" s="65" t="s">
        <v>42</v>
      </c>
      <c r="B25" s="66" t="s">
        <v>43</v>
      </c>
      <c r="C25" s="67">
        <v>78363</v>
      </c>
      <c r="D25" s="68">
        <v>58771.8</v>
      </c>
      <c r="E25" s="64">
        <f t="shared" si="0"/>
        <v>74.999425749397048</v>
      </c>
      <c r="F25" s="69">
        <v>58771.8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f>C7+C14+C16+C18+C22+C24</f>
        <v>9987154.0800000001</v>
      </c>
      <c r="D26" s="48">
        <f>D7+D14+D16+D18+D22+D24</f>
        <v>6813990.79</v>
      </c>
      <c r="E26" s="20">
        <f t="shared" si="0"/>
        <v>68.227552468080077</v>
      </c>
      <c r="F26" s="51">
        <f>F7+F14+F16+F18+F24+F22</f>
        <v>4342654.28</v>
      </c>
      <c r="G26" s="31">
        <f t="shared" si="1"/>
        <v>156.90843319906182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37"/>
      <c r="B28" s="137"/>
      <c r="C28" s="137"/>
      <c r="D28" s="137"/>
      <c r="E28" s="13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0" activePane="bottomLeft" state="frozen"/>
      <selection pane="bottomLeft" activeCell="F30" sqref="F3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98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5.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1858060</v>
      </c>
      <c r="D7" s="15">
        <f>D8+D9+D10+D12+D13</f>
        <v>1190285.99</v>
      </c>
      <c r="E7" s="16">
        <f>D7/C7*100</f>
        <v>64.060686414862815</v>
      </c>
      <c r="F7" s="30">
        <f>F8+F9+F10+F13</f>
        <v>1257519.49</v>
      </c>
      <c r="G7" s="30">
        <f>D7/F7*100</f>
        <v>94.653482468092804</v>
      </c>
    </row>
    <row r="8" spans="1:7" ht="31.5" outlineLevel="1" x14ac:dyDescent="0.25">
      <c r="A8" s="61" t="s">
        <v>59</v>
      </c>
      <c r="B8" s="62" t="s">
        <v>60</v>
      </c>
      <c r="C8" s="63">
        <v>696014</v>
      </c>
      <c r="D8" s="63">
        <v>459920.06</v>
      </c>
      <c r="E8" s="64">
        <f t="shared" ref="E8:E29" si="0">D8/C8*100</f>
        <v>66.079139212716981</v>
      </c>
      <c r="F8" s="32">
        <v>501340.82</v>
      </c>
      <c r="G8" s="32">
        <f t="shared" ref="G8:G29" si="1">D8/F8*100</f>
        <v>91.738003699758579</v>
      </c>
    </row>
    <row r="9" spans="1:7" ht="47.25" outlineLevel="1" x14ac:dyDescent="0.25">
      <c r="A9" s="61" t="s">
        <v>14</v>
      </c>
      <c r="B9" s="62" t="s">
        <v>15</v>
      </c>
      <c r="C9" s="63">
        <v>1155647</v>
      </c>
      <c r="D9" s="63">
        <v>725099.93</v>
      </c>
      <c r="E9" s="64">
        <f t="shared" si="0"/>
        <v>62.744067176222508</v>
      </c>
      <c r="F9" s="32">
        <v>718738.67</v>
      </c>
      <c r="G9" s="32">
        <f t="shared" si="1"/>
        <v>100.88505882117072</v>
      </c>
    </row>
    <row r="10" spans="1:7" ht="31.5" outlineLevel="1" x14ac:dyDescent="0.25">
      <c r="A10" s="61" t="s">
        <v>16</v>
      </c>
      <c r="B10" s="62" t="s">
        <v>17</v>
      </c>
      <c r="C10" s="63">
        <v>266</v>
      </c>
      <c r="D10" s="63">
        <v>266</v>
      </c>
      <c r="E10" s="64">
        <f t="shared" si="0"/>
        <v>100</v>
      </c>
      <c r="F10" s="32">
        <v>422</v>
      </c>
      <c r="G10" s="32">
        <f t="shared" si="1"/>
        <v>63.033175355450233</v>
      </c>
    </row>
    <row r="11" spans="1:7" ht="15.75" hidden="1" outlineLevel="1" x14ac:dyDescent="0.25">
      <c r="A11" s="61" t="s">
        <v>18</v>
      </c>
      <c r="B11" s="62" t="s">
        <v>19</v>
      </c>
      <c r="C11" s="63">
        <v>1000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113">
        <v>1000</v>
      </c>
      <c r="D12" s="114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5133</v>
      </c>
      <c r="D13" s="63">
        <v>5000</v>
      </c>
      <c r="E13" s="64">
        <f t="shared" si="0"/>
        <v>97.408922657315415</v>
      </c>
      <c r="F13" s="32">
        <v>37018</v>
      </c>
      <c r="G13" s="32">
        <f t="shared" si="1"/>
        <v>13.506942568480198</v>
      </c>
    </row>
    <row r="14" spans="1:7" ht="31.5" x14ac:dyDescent="0.25">
      <c r="A14" s="13" t="s">
        <v>50</v>
      </c>
      <c r="B14" s="14" t="s">
        <v>51</v>
      </c>
      <c r="C14" s="54">
        <f>C15</f>
        <v>12000</v>
      </c>
      <c r="D14" s="54">
        <f>D15</f>
        <v>7000</v>
      </c>
      <c r="E14" s="50">
        <f t="shared" si="0"/>
        <v>58.333333333333336</v>
      </c>
      <c r="F14" s="30">
        <f>F15</f>
        <v>9000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7000</v>
      </c>
      <c r="E15" s="72">
        <f t="shared" si="0"/>
        <v>58.333333333333336</v>
      </c>
      <c r="F15" s="32">
        <v>9000</v>
      </c>
      <c r="G15" s="32">
        <f t="shared" si="1"/>
        <v>77.777777777777786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50000</v>
      </c>
      <c r="E16" s="16">
        <f t="shared" si="0"/>
        <v>100</v>
      </c>
      <c r="F16" s="30">
        <f>F17+F18</f>
        <v>49988.62</v>
      </c>
      <c r="G16" s="30">
        <v>0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50000</v>
      </c>
      <c r="E18" s="64">
        <f t="shared" si="0"/>
        <v>100</v>
      </c>
      <c r="F18" s="32">
        <v>49988.62</v>
      </c>
      <c r="G18" s="32">
        <f t="shared" si="1"/>
        <v>100.02276518135527</v>
      </c>
    </row>
    <row r="19" spans="1:16384" ht="15.75" x14ac:dyDescent="0.25">
      <c r="A19" s="13" t="s">
        <v>32</v>
      </c>
      <c r="B19" s="14" t="s">
        <v>33</v>
      </c>
      <c r="C19" s="15">
        <f>C20+C21</f>
        <v>2195113</v>
      </c>
      <c r="D19" s="15">
        <f>D20+D21</f>
        <v>945137.54</v>
      </c>
      <c r="E19" s="16">
        <f t="shared" si="0"/>
        <v>43.056441285710576</v>
      </c>
      <c r="F19" s="30">
        <f>F20+F21</f>
        <v>2719327.92</v>
      </c>
      <c r="G19" s="30">
        <f t="shared" si="1"/>
        <v>34.75629154721436</v>
      </c>
    </row>
    <row r="20" spans="1:16384" ht="15.75" outlineLevel="1" x14ac:dyDescent="0.25">
      <c r="A20" s="61" t="s">
        <v>34</v>
      </c>
      <c r="B20" s="62" t="s">
        <v>35</v>
      </c>
      <c r="C20" s="63">
        <v>619300</v>
      </c>
      <c r="D20" s="63">
        <v>40000</v>
      </c>
      <c r="E20" s="64">
        <f t="shared" si="0"/>
        <v>6.4589052155659621</v>
      </c>
      <c r="F20" s="32">
        <v>159292.98000000001</v>
      </c>
      <c r="G20" s="32">
        <f t="shared" si="1"/>
        <v>25.110962203105245</v>
      </c>
    </row>
    <row r="21" spans="1:16384" ht="15.75" outlineLevel="1" x14ac:dyDescent="0.25">
      <c r="A21" s="61" t="s">
        <v>38</v>
      </c>
      <c r="B21" s="62" t="s">
        <v>39</v>
      </c>
      <c r="C21" s="63">
        <v>1575813</v>
      </c>
      <c r="D21" s="63">
        <v>905137.54</v>
      </c>
      <c r="E21" s="64">
        <f t="shared" si="0"/>
        <v>57.439400487240555</v>
      </c>
      <c r="F21" s="32">
        <v>2560034.94</v>
      </c>
      <c r="G21" s="32">
        <f t="shared" si="1"/>
        <v>35.356452595916529</v>
      </c>
    </row>
    <row r="22" spans="1:16384" ht="17.25" customHeight="1" x14ac:dyDescent="0.25">
      <c r="A22" s="83" t="s">
        <v>106</v>
      </c>
      <c r="B22" s="84" t="s">
        <v>107</v>
      </c>
      <c r="C22" s="85">
        <f>C24+C23</f>
        <v>1550700</v>
      </c>
      <c r="D22" s="85">
        <f>D24+D23</f>
        <v>1550700</v>
      </c>
      <c r="E22" s="86">
        <f t="shared" si="0"/>
        <v>100</v>
      </c>
      <c r="F22" s="30">
        <f>SUM(F23:F24)</f>
        <v>671112</v>
      </c>
      <c r="G22" s="30">
        <f>SUM(G23:G24)</f>
        <v>0</v>
      </c>
    </row>
    <row r="23" spans="1:16384" ht="15.75" outlineLevel="1" x14ac:dyDescent="0.25">
      <c r="A23" s="61" t="s">
        <v>108</v>
      </c>
      <c r="B23" s="62" t="s">
        <v>109</v>
      </c>
      <c r="C23" s="63">
        <v>1550700</v>
      </c>
      <c r="D23" s="63">
        <v>1550700</v>
      </c>
      <c r="E23" s="64">
        <v>0</v>
      </c>
      <c r="F23" s="32"/>
      <c r="G23" s="32"/>
    </row>
    <row r="24" spans="1:16384" ht="15.75" outlineLevel="1" x14ac:dyDescent="0.25">
      <c r="A24" s="61" t="s">
        <v>112</v>
      </c>
      <c r="B24" s="62" t="s">
        <v>113</v>
      </c>
      <c r="C24" s="63">
        <v>0</v>
      </c>
      <c r="D24" s="63">
        <v>0</v>
      </c>
      <c r="E24" s="64" t="e">
        <f t="shared" si="0"/>
        <v>#DIV/0!</v>
      </c>
      <c r="F24" s="32">
        <v>671112</v>
      </c>
      <c r="G24" s="32"/>
    </row>
    <row r="25" spans="1:16384" ht="15.75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253447.83</v>
      </c>
      <c r="E25" s="16">
        <f t="shared" si="0"/>
        <v>74.999875714273017</v>
      </c>
      <c r="F25" s="30">
        <f>F26</f>
        <v>253447.83</v>
      </c>
      <c r="G25" s="30">
        <f t="shared" si="1"/>
        <v>100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253447.83</v>
      </c>
      <c r="E26" s="64">
        <f t="shared" si="0"/>
        <v>74.999875714273017</v>
      </c>
      <c r="F26" s="32">
        <v>253447.83</v>
      </c>
      <c r="G26" s="32">
        <f t="shared" si="1"/>
        <v>100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 t="e">
        <f t="shared" si="1"/>
        <v>#DIV/0!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32">
        <v>0</v>
      </c>
      <c r="G28" s="32" t="e">
        <f t="shared" si="1"/>
        <v>#DIV/0!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f>C7+C14+C16+C19+C22+C25</f>
        <v>6003804</v>
      </c>
      <c r="D29" s="19">
        <f>D7+D14+D16+D19+D22+D25</f>
        <v>3996571.3600000003</v>
      </c>
      <c r="E29" s="20">
        <f t="shared" si="0"/>
        <v>66.567318986429285</v>
      </c>
      <c r="F29" s="51">
        <f>F7+F14+F16+F19+F25+F27+F22</f>
        <v>4960395.8600000003</v>
      </c>
      <c r="G29" s="31">
        <f t="shared" si="1"/>
        <v>80.569605184695874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7" activePane="bottomLeft" state="frozen"/>
      <selection pane="bottomLeft" activeCell="F27" sqref="F2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99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4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2870394.77</v>
      </c>
      <c r="D7" s="15">
        <f>D8+D9+D10+D13</f>
        <v>2114290.7999999998</v>
      </c>
      <c r="E7" s="16">
        <f>D7/C7*100</f>
        <v>73.658537219255024</v>
      </c>
      <c r="F7" s="30">
        <f>F8+F9+F10+F11+F12+F13</f>
        <v>1865659.8399999999</v>
      </c>
      <c r="G7" s="30">
        <f>D7/F7*100</f>
        <v>113.32670375752956</v>
      </c>
    </row>
    <row r="8" spans="1:7" ht="31.5" outlineLevel="1" x14ac:dyDescent="0.25">
      <c r="A8" s="61" t="s">
        <v>59</v>
      </c>
      <c r="B8" s="62" t="s">
        <v>60</v>
      </c>
      <c r="C8" s="63">
        <v>685800</v>
      </c>
      <c r="D8" s="63">
        <v>449749.87</v>
      </c>
      <c r="E8" s="64">
        <f t="shared" ref="E8:E29" si="0">D8/C8*100</f>
        <v>65.580325167687363</v>
      </c>
      <c r="F8" s="32">
        <v>474365.18</v>
      </c>
      <c r="G8" s="32">
        <f t="shared" ref="G8:G29" si="1">D8/F8*100</f>
        <v>94.810894425261154</v>
      </c>
    </row>
    <row r="9" spans="1:7" ht="47.25" outlineLevel="1" x14ac:dyDescent="0.25">
      <c r="A9" s="61" t="s">
        <v>14</v>
      </c>
      <c r="B9" s="62" t="s">
        <v>15</v>
      </c>
      <c r="C9" s="63">
        <v>1466222.77</v>
      </c>
      <c r="D9" s="63">
        <v>960268.93</v>
      </c>
      <c r="E9" s="64">
        <f t="shared" si="0"/>
        <v>65.492703404135511</v>
      </c>
      <c r="F9" s="32">
        <v>1324729.1599999999</v>
      </c>
      <c r="G9" s="32">
        <f t="shared" si="1"/>
        <v>72.487943875259759</v>
      </c>
    </row>
    <row r="10" spans="1:7" ht="31.5" outlineLevel="1" x14ac:dyDescent="0.25">
      <c r="A10" s="61" t="s">
        <v>16</v>
      </c>
      <c r="B10" s="62" t="s">
        <v>17</v>
      </c>
      <c r="C10" s="63">
        <v>1096</v>
      </c>
      <c r="D10" s="63">
        <v>1096</v>
      </c>
      <c r="E10" s="64">
        <f t="shared" si="0"/>
        <v>100</v>
      </c>
      <c r="F10" s="32">
        <v>1136</v>
      </c>
      <c r="G10" s="32">
        <v>99.883429665681319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716276</v>
      </c>
      <c r="D13" s="63">
        <v>703176</v>
      </c>
      <c r="E13" s="64">
        <f t="shared" si="0"/>
        <v>98.171096057944141</v>
      </c>
      <c r="F13" s="32">
        <v>65429.5</v>
      </c>
      <c r="G13" s="32">
        <v>99.883429665681319</v>
      </c>
    </row>
    <row r="14" spans="1:7" ht="31.5" x14ac:dyDescent="0.25">
      <c r="A14" s="13" t="s">
        <v>50</v>
      </c>
      <c r="B14" s="14" t="s">
        <v>51</v>
      </c>
      <c r="C14" s="15">
        <f>C15</f>
        <v>0</v>
      </c>
      <c r="D14" s="15">
        <f>D15</f>
        <v>0</v>
      </c>
      <c r="E14" s="16" t="e">
        <f t="shared" si="0"/>
        <v>#DIV/0!</v>
      </c>
      <c r="F14" s="30">
        <f>F15</f>
        <v>300000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0</v>
      </c>
      <c r="D15" s="63">
        <v>0</v>
      </c>
      <c r="E15" s="64" t="e">
        <f t="shared" si="0"/>
        <v>#DIV/0!</v>
      </c>
      <c r="F15" s="32">
        <v>300000</v>
      </c>
      <c r="G15" s="32">
        <f t="shared" si="1"/>
        <v>0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>
        <v>0</v>
      </c>
      <c r="F16" s="30">
        <v>0</v>
      </c>
      <c r="G16" s="30">
        <v>0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759923.23</v>
      </c>
      <c r="D18" s="15">
        <f>D19+D21</f>
        <v>404116.15</v>
      </c>
      <c r="E18" s="16">
        <f t="shared" si="0"/>
        <v>53.178549364782548</v>
      </c>
      <c r="F18" s="30">
        <f>F19+F20+F21</f>
        <v>1086627.17</v>
      </c>
      <c r="G18" s="30">
        <f t="shared" si="1"/>
        <v>37.189954490094337</v>
      </c>
    </row>
    <row r="19" spans="1:7" ht="15.75" outlineLevel="1" x14ac:dyDescent="0.25">
      <c r="A19" s="61" t="s">
        <v>34</v>
      </c>
      <c r="B19" s="62" t="s">
        <v>35</v>
      </c>
      <c r="C19" s="63">
        <v>0</v>
      </c>
      <c r="D19" s="63">
        <v>0</v>
      </c>
      <c r="E19" s="64" t="e">
        <f t="shared" si="0"/>
        <v>#DIV/0!</v>
      </c>
      <c r="F19" s="32">
        <v>309824.8</v>
      </c>
      <c r="G19" s="32">
        <f t="shared" si="1"/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759923.23</v>
      </c>
      <c r="D21" s="63">
        <v>404116.15</v>
      </c>
      <c r="E21" s="64">
        <f t="shared" si="0"/>
        <v>53.178549364782548</v>
      </c>
      <c r="F21" s="32">
        <v>776802.37</v>
      </c>
      <c r="G21" s="32">
        <f t="shared" si="1"/>
        <v>52.023032576484027</v>
      </c>
    </row>
    <row r="22" spans="1:7" ht="15.75" x14ac:dyDescent="0.25">
      <c r="A22" s="83" t="s">
        <v>106</v>
      </c>
      <c r="B22" s="84" t="s">
        <v>107</v>
      </c>
      <c r="C22" s="85">
        <f>C23</f>
        <v>0</v>
      </c>
      <c r="D22" s="85">
        <f>D23</f>
        <v>0</v>
      </c>
      <c r="E22" s="86" t="e">
        <f t="shared" si="0"/>
        <v>#DIV/0!</v>
      </c>
      <c r="F22" s="30">
        <f>F23</f>
        <v>10000</v>
      </c>
      <c r="G22" s="30"/>
    </row>
    <row r="23" spans="1:7" ht="15.75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 t="e">
        <f t="shared" si="0"/>
        <v>#DIV/0!</v>
      </c>
      <c r="F23" s="32">
        <v>10000</v>
      </c>
      <c r="G23" s="32">
        <v>0</v>
      </c>
    </row>
    <row r="24" spans="1:7" ht="15.75" x14ac:dyDescent="0.25">
      <c r="A24" s="13" t="s">
        <v>83</v>
      </c>
      <c r="B24" s="14" t="s">
        <v>84</v>
      </c>
      <c r="C24" s="15">
        <f>C25</f>
        <v>0</v>
      </c>
      <c r="D24" s="15">
        <f>D25</f>
        <v>0</v>
      </c>
      <c r="E24" s="16" t="e">
        <f t="shared" si="0"/>
        <v>#DIV/0!</v>
      </c>
      <c r="F24" s="30">
        <f>F25</f>
        <v>991016.27</v>
      </c>
      <c r="G24" s="30">
        <v>0</v>
      </c>
    </row>
    <row r="25" spans="1:7" ht="15.75" outlineLevel="1" x14ac:dyDescent="0.25">
      <c r="A25" s="61" t="s">
        <v>85</v>
      </c>
      <c r="B25" s="62" t="s">
        <v>86</v>
      </c>
      <c r="C25" s="63">
        <v>0</v>
      </c>
      <c r="D25" s="63">
        <v>0</v>
      </c>
      <c r="E25" s="64" t="e">
        <f t="shared" si="0"/>
        <v>#DIV/0!</v>
      </c>
      <c r="F25" s="32">
        <v>991016.27</v>
      </c>
      <c r="G25" s="32">
        <v>99.883429665681319</v>
      </c>
    </row>
    <row r="26" spans="1:7" ht="15.75" x14ac:dyDescent="0.25">
      <c r="A26" s="13" t="s">
        <v>40</v>
      </c>
      <c r="B26" s="14" t="s">
        <v>41</v>
      </c>
      <c r="C26" s="15">
        <f>C27</f>
        <v>0</v>
      </c>
      <c r="D26" s="15">
        <f>D27</f>
        <v>0</v>
      </c>
      <c r="E26" s="16" t="e">
        <f t="shared" si="0"/>
        <v>#DIV/0!</v>
      </c>
      <c r="F26" s="30">
        <f>F27</f>
        <v>182336.22</v>
      </c>
      <c r="G26" s="30">
        <f t="shared" si="1"/>
        <v>0</v>
      </c>
    </row>
    <row r="27" spans="1:7" ht="15.75" outlineLevel="1" x14ac:dyDescent="0.25">
      <c r="A27" s="61" t="s">
        <v>42</v>
      </c>
      <c r="B27" s="62" t="s">
        <v>43</v>
      </c>
      <c r="C27" s="63">
        <v>0</v>
      </c>
      <c r="D27" s="63">
        <v>0</v>
      </c>
      <c r="E27" s="64" t="e">
        <f t="shared" si="0"/>
        <v>#DIV/0!</v>
      </c>
      <c r="F27" s="32">
        <v>182336.22</v>
      </c>
      <c r="G27" s="32">
        <f t="shared" si="1"/>
        <v>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3630318</v>
      </c>
      <c r="D29" s="19">
        <f>D7+D14+D18+D22+D24+D26</f>
        <v>2518406.9499999997</v>
      </c>
      <c r="E29" s="20">
        <f t="shared" si="0"/>
        <v>69.37152475347888</v>
      </c>
      <c r="F29" s="31">
        <f>F7+F14+F18+F24+F26+F16+F22</f>
        <v>4435639.4999999991</v>
      </c>
      <c r="G29" s="31">
        <f t="shared" si="1"/>
        <v>56.776637280825014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7" activePane="bottomLeft" state="frozen"/>
      <selection pane="bottomLeft" activeCell="A16" sqref="A16:XFD1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100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7.7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5034374.07</v>
      </c>
      <c r="D7" s="15">
        <f>D8+D9+D10+D13</f>
        <v>2690323.2499999995</v>
      </c>
      <c r="E7" s="16">
        <f>D7/C7*100</f>
        <v>53.439081256033873</v>
      </c>
      <c r="F7" s="45">
        <f>F8+F9+F10+F13</f>
        <v>2222282.71</v>
      </c>
      <c r="G7" s="45">
        <f>D7/F7*100</f>
        <v>121.06125102327776</v>
      </c>
    </row>
    <row r="8" spans="1:7" ht="31.5" outlineLevel="1" x14ac:dyDescent="0.25">
      <c r="A8" s="61" t="s">
        <v>59</v>
      </c>
      <c r="B8" s="62" t="s">
        <v>60</v>
      </c>
      <c r="C8" s="63">
        <v>580934.62</v>
      </c>
      <c r="D8" s="63">
        <v>201121.03</v>
      </c>
      <c r="E8" s="64">
        <f t="shared" ref="E8:E29" si="0">D8/C8*100</f>
        <v>34.620252103412255</v>
      </c>
      <c r="F8" s="32">
        <v>156905.26999999999</v>
      </c>
      <c r="G8" s="32">
        <f t="shared" ref="G8:G29" si="1">D8/F8*100</f>
        <v>128.17990753274253</v>
      </c>
    </row>
    <row r="9" spans="1:7" ht="47.25" outlineLevel="1" x14ac:dyDescent="0.25">
      <c r="A9" s="61" t="s">
        <v>14</v>
      </c>
      <c r="B9" s="62" t="s">
        <v>15</v>
      </c>
      <c r="C9" s="63">
        <v>2871437</v>
      </c>
      <c r="D9" s="63">
        <v>2119574.0099999998</v>
      </c>
      <c r="E9" s="64">
        <f t="shared" si="0"/>
        <v>73.815793625282396</v>
      </c>
      <c r="F9" s="32">
        <v>1937045.93</v>
      </c>
      <c r="G9" s="32">
        <f t="shared" si="1"/>
        <v>109.42301249408163</v>
      </c>
    </row>
    <row r="10" spans="1:7" ht="31.5" outlineLevel="1" x14ac:dyDescent="0.25">
      <c r="A10" s="61" t="s">
        <v>16</v>
      </c>
      <c r="B10" s="62" t="s">
        <v>17</v>
      </c>
      <c r="C10" s="63">
        <v>954</v>
      </c>
      <c r="D10" s="63">
        <v>954</v>
      </c>
      <c r="E10" s="64">
        <f t="shared" si="0"/>
        <v>100</v>
      </c>
      <c r="F10" s="32">
        <v>2658</v>
      </c>
      <c r="G10" s="32">
        <f t="shared" si="1"/>
        <v>35.891647855530472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901000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680048.45</v>
      </c>
      <c r="D13" s="63">
        <v>368674.21</v>
      </c>
      <c r="E13" s="64">
        <f t="shared" si="0"/>
        <v>54.212932916764977</v>
      </c>
      <c r="F13" s="32">
        <v>125673.51</v>
      </c>
      <c r="G13" s="32">
        <f t="shared" si="1"/>
        <v>293.35872770641964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10400</v>
      </c>
      <c r="E14" s="16">
        <f t="shared" si="0"/>
        <v>66.666666666666657</v>
      </c>
      <c r="F14" s="30">
        <f>F15</f>
        <v>11700</v>
      </c>
      <c r="G14" s="30">
        <f t="shared" si="1"/>
        <v>88.888888888888886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10400</v>
      </c>
      <c r="E15" s="64">
        <f t="shared" si="0"/>
        <v>66.666666666666657</v>
      </c>
      <c r="F15" s="32">
        <v>11700</v>
      </c>
      <c r="G15" s="32">
        <f t="shared" si="1"/>
        <v>88.888888888888886</v>
      </c>
    </row>
    <row r="16" spans="1:7" ht="15.75" hidden="1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0</v>
      </c>
      <c r="G16" s="30">
        <v>0</v>
      </c>
    </row>
    <row r="17" spans="1:7" ht="15.75" hidden="1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6281276.2999999998</v>
      </c>
      <c r="D18" s="15">
        <f>D19+D21</f>
        <v>3807309.69</v>
      </c>
      <c r="E18" s="16">
        <f t="shared" si="0"/>
        <v>60.613631818743585</v>
      </c>
      <c r="F18" s="30">
        <f>F19+F21</f>
        <v>3337432.04</v>
      </c>
      <c r="G18" s="30">
        <f t="shared" si="1"/>
        <v>114.0790177708008</v>
      </c>
    </row>
    <row r="19" spans="1:7" ht="15.75" outlineLevel="1" x14ac:dyDescent="0.25">
      <c r="A19" s="61" t="s">
        <v>34</v>
      </c>
      <c r="B19" s="62" t="s">
        <v>35</v>
      </c>
      <c r="C19" s="63">
        <v>240862.46</v>
      </c>
      <c r="D19" s="63">
        <v>0</v>
      </c>
      <c r="E19" s="64">
        <f t="shared" si="0"/>
        <v>0</v>
      </c>
      <c r="F19" s="32">
        <v>295993.19</v>
      </c>
      <c r="G19" s="32"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6040413.8399999999</v>
      </c>
      <c r="D21" s="63">
        <v>3807309.69</v>
      </c>
      <c r="E21" s="64">
        <f t="shared" si="0"/>
        <v>63.030610002045819</v>
      </c>
      <c r="F21" s="32">
        <v>3041438.85</v>
      </c>
      <c r="G21" s="32">
        <f t="shared" si="1"/>
        <v>125.18120132515568</v>
      </c>
    </row>
    <row r="22" spans="1:7" ht="15.75" x14ac:dyDescent="0.25">
      <c r="A22" s="83" t="s">
        <v>106</v>
      </c>
      <c r="B22" s="84" t="s">
        <v>107</v>
      </c>
      <c r="C22" s="85">
        <f>C23+C24</f>
        <v>310000</v>
      </c>
      <c r="D22" s="85">
        <f>D23+D24</f>
        <v>10000</v>
      </c>
      <c r="E22" s="86">
        <f t="shared" si="0"/>
        <v>3.225806451612903</v>
      </c>
      <c r="F22" s="30">
        <f>F23</f>
        <v>10000</v>
      </c>
      <c r="G22" s="30">
        <v>0</v>
      </c>
    </row>
    <row r="23" spans="1:7" ht="15.75" outlineLevel="1" x14ac:dyDescent="0.25">
      <c r="A23" s="61" t="s">
        <v>108</v>
      </c>
      <c r="B23" s="62" t="s">
        <v>109</v>
      </c>
      <c r="C23" s="63">
        <v>10000</v>
      </c>
      <c r="D23" s="63">
        <v>10000</v>
      </c>
      <c r="E23" s="64">
        <f t="shared" si="0"/>
        <v>100</v>
      </c>
      <c r="F23" s="32">
        <v>10000</v>
      </c>
      <c r="G23" s="32">
        <f t="shared" si="1"/>
        <v>100</v>
      </c>
    </row>
    <row r="24" spans="1:7" ht="15.75" outlineLevel="1" x14ac:dyDescent="0.25">
      <c r="A24" s="61" t="s">
        <v>112</v>
      </c>
      <c r="B24" s="62" t="s">
        <v>113</v>
      </c>
      <c r="C24" s="63">
        <v>300000</v>
      </c>
      <c r="D24" s="63">
        <v>0</v>
      </c>
      <c r="E24" s="64"/>
      <c r="F24" s="32"/>
      <c r="G24" s="32"/>
    </row>
    <row r="25" spans="1:7" ht="15.75" x14ac:dyDescent="0.25">
      <c r="A25" s="13" t="s">
        <v>40</v>
      </c>
      <c r="B25" s="14" t="s">
        <v>41</v>
      </c>
      <c r="C25" s="15">
        <f>C26</f>
        <v>1012126</v>
      </c>
      <c r="D25" s="15">
        <f>D26</f>
        <v>759094.29</v>
      </c>
      <c r="E25" s="16">
        <f t="shared" si="0"/>
        <v>74.999979251595164</v>
      </c>
      <c r="F25" s="30">
        <f>F26</f>
        <v>743759.03</v>
      </c>
      <c r="G25" s="30">
        <f t="shared" si="1"/>
        <v>102.0618586640891</v>
      </c>
    </row>
    <row r="26" spans="1:7" ht="15.75" outlineLevel="1" x14ac:dyDescent="0.25">
      <c r="A26" s="61" t="s">
        <v>42</v>
      </c>
      <c r="B26" s="62" t="s">
        <v>43</v>
      </c>
      <c r="C26" s="63">
        <v>1012126</v>
      </c>
      <c r="D26" s="63">
        <v>759094.29</v>
      </c>
      <c r="E26" s="64">
        <f t="shared" si="0"/>
        <v>74.999979251595164</v>
      </c>
      <c r="F26" s="32">
        <v>743759.03</v>
      </c>
      <c r="G26" s="32">
        <f t="shared" si="1"/>
        <v>102.0618586640891</v>
      </c>
    </row>
    <row r="27" spans="1:7" ht="15.75" hidden="1" x14ac:dyDescent="0.25">
      <c r="A27" s="83" t="s">
        <v>44</v>
      </c>
      <c r="B27" s="84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 t="e">
        <f t="shared" si="1"/>
        <v>#DIV/0!</v>
      </c>
    </row>
    <row r="28" spans="1:7" ht="15.75" hidden="1" outlineLevel="1" x14ac:dyDescent="0.25">
      <c r="A28" s="61" t="s">
        <v>46</v>
      </c>
      <c r="B28" s="62" t="s">
        <v>47</v>
      </c>
      <c r="C28" s="63">
        <v>0</v>
      </c>
      <c r="D28" s="63">
        <v>0</v>
      </c>
      <c r="E28" s="64">
        <v>0</v>
      </c>
      <c r="F28" s="32">
        <v>0</v>
      </c>
      <c r="G28" s="32" t="e">
        <f t="shared" si="1"/>
        <v>#DIV/0!</v>
      </c>
    </row>
    <row r="29" spans="1:7" ht="15.75" collapsed="1" x14ac:dyDescent="0.25">
      <c r="A29" s="17" t="s">
        <v>48</v>
      </c>
      <c r="B29" s="18"/>
      <c r="C29" s="19">
        <f>C7+C14+C16+C18+C22+C25</f>
        <v>12653376.370000001</v>
      </c>
      <c r="D29" s="19">
        <f>D7+D14+D16+D18+D22+D25</f>
        <v>7277127.2299999995</v>
      </c>
      <c r="E29" s="20">
        <f t="shared" si="0"/>
        <v>57.511347305320051</v>
      </c>
      <c r="F29" s="31">
        <f>F7+F14+F16+F18+F25+F27+F22</f>
        <v>6325173.7800000003</v>
      </c>
      <c r="G29" s="31">
        <f t="shared" si="1"/>
        <v>115.05023392416578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activeCell="F24" sqref="F24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101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4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3332694.46</v>
      </c>
      <c r="D7" s="15">
        <f>D8+D9+D10+D13</f>
        <v>2036456.9100000001</v>
      </c>
      <c r="E7" s="16">
        <f>D7/C7*100</f>
        <v>61.105418886794681</v>
      </c>
      <c r="F7" s="30">
        <f>F8+F9+F10+F13</f>
        <v>1229357.67</v>
      </c>
      <c r="G7" s="30">
        <f>D7/F7*100</f>
        <v>165.65210920268635</v>
      </c>
    </row>
    <row r="8" spans="1:7" ht="31.5" outlineLevel="1" x14ac:dyDescent="0.25">
      <c r="A8" s="61" t="s">
        <v>59</v>
      </c>
      <c r="B8" s="62" t="s">
        <v>60</v>
      </c>
      <c r="C8" s="63">
        <v>536674.69999999995</v>
      </c>
      <c r="D8" s="63">
        <v>0</v>
      </c>
      <c r="E8" s="64">
        <f t="shared" ref="E8:E26" si="0">D8/C8*100</f>
        <v>0</v>
      </c>
      <c r="F8" s="32">
        <v>427350.59</v>
      </c>
      <c r="G8" s="32">
        <f t="shared" ref="G8:G26" si="1">D8/F8*100</f>
        <v>0</v>
      </c>
    </row>
    <row r="9" spans="1:7" ht="47.25" outlineLevel="1" x14ac:dyDescent="0.25">
      <c r="A9" s="61" t="s">
        <v>14</v>
      </c>
      <c r="B9" s="62" t="s">
        <v>15</v>
      </c>
      <c r="C9" s="63">
        <v>1044337</v>
      </c>
      <c r="D9" s="63">
        <v>297950.15000000002</v>
      </c>
      <c r="E9" s="64">
        <f t="shared" si="0"/>
        <v>28.530076977067747</v>
      </c>
      <c r="F9" s="32">
        <v>697377.08</v>
      </c>
      <c r="G9" s="32">
        <f t="shared" si="1"/>
        <v>42.724396677906313</v>
      </c>
    </row>
    <row r="10" spans="1:7" ht="31.5" outlineLevel="1" x14ac:dyDescent="0.25">
      <c r="A10" s="61" t="s">
        <v>16</v>
      </c>
      <c r="B10" s="62" t="s">
        <v>17</v>
      </c>
      <c r="C10" s="63">
        <v>264</v>
      </c>
      <c r="D10" s="63">
        <v>264</v>
      </c>
      <c r="E10" s="64">
        <f t="shared" si="0"/>
        <v>100</v>
      </c>
      <c r="F10" s="32">
        <v>352</v>
      </c>
      <c r="G10" s="32">
        <f t="shared" si="1"/>
        <v>75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1750418.76</v>
      </c>
      <c r="D13" s="63">
        <v>1738242.76</v>
      </c>
      <c r="E13" s="64">
        <f t="shared" si="0"/>
        <v>99.304395023737058</v>
      </c>
      <c r="F13" s="32">
        <v>104278</v>
      </c>
      <c r="G13" s="32">
        <f t="shared" si="1"/>
        <v>1666.9314332841059</v>
      </c>
    </row>
    <row r="14" spans="1:7" ht="31.5" x14ac:dyDescent="0.25">
      <c r="A14" s="13" t="s">
        <v>50</v>
      </c>
      <c r="B14" s="14" t="s">
        <v>51</v>
      </c>
      <c r="C14" s="15">
        <f>C15</f>
        <v>10800</v>
      </c>
      <c r="D14" s="15">
        <f>D15</f>
        <v>0</v>
      </c>
      <c r="E14" s="16"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10800</v>
      </c>
      <c r="D15" s="63">
        <v>0</v>
      </c>
      <c r="E15" s="64"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f>C17+C18</f>
        <v>4816</v>
      </c>
      <c r="D16" s="15">
        <f>D18</f>
        <v>3993</v>
      </c>
      <c r="E16" s="16">
        <f t="shared" si="0"/>
        <v>82.911129568106318</v>
      </c>
      <c r="F16" s="30">
        <f>F18</f>
        <v>39655</v>
      </c>
      <c r="G16" s="30">
        <f t="shared" si="1"/>
        <v>10.069348127600556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4816</v>
      </c>
      <c r="D18" s="63">
        <v>3993</v>
      </c>
      <c r="E18" s="64">
        <f t="shared" si="0"/>
        <v>82.911129568106318</v>
      </c>
      <c r="F18" s="32">
        <v>39655</v>
      </c>
      <c r="G18" s="32">
        <f t="shared" si="1"/>
        <v>10.069348127600556</v>
      </c>
    </row>
    <row r="19" spans="1:7" ht="15.75" x14ac:dyDescent="0.25">
      <c r="A19" s="13" t="s">
        <v>32</v>
      </c>
      <c r="B19" s="14" t="s">
        <v>33</v>
      </c>
      <c r="C19" s="15">
        <f>C20</f>
        <v>122051.54</v>
      </c>
      <c r="D19" s="15">
        <f>D20</f>
        <v>122051.54</v>
      </c>
      <c r="E19" s="16">
        <f t="shared" si="0"/>
        <v>100</v>
      </c>
      <c r="F19" s="30">
        <f>F20</f>
        <v>1560493.46</v>
      </c>
      <c r="G19" s="30">
        <f t="shared" si="1"/>
        <v>7.8213426155595673</v>
      </c>
    </row>
    <row r="20" spans="1:7" ht="15.75" outlineLevel="1" x14ac:dyDescent="0.25">
      <c r="A20" s="61" t="s">
        <v>38</v>
      </c>
      <c r="B20" s="62" t="s">
        <v>39</v>
      </c>
      <c r="C20" s="63">
        <v>122051.54</v>
      </c>
      <c r="D20" s="63">
        <v>122051.54</v>
      </c>
      <c r="E20" s="64">
        <f t="shared" si="0"/>
        <v>100</v>
      </c>
      <c r="F20" s="32">
        <v>1560493.46</v>
      </c>
      <c r="G20" s="32">
        <f t="shared" si="1"/>
        <v>7.8213426155595673</v>
      </c>
    </row>
    <row r="21" spans="1:7" ht="15.75" x14ac:dyDescent="0.25">
      <c r="A21" s="83" t="s">
        <v>106</v>
      </c>
      <c r="B21" s="84" t="s">
        <v>107</v>
      </c>
      <c r="C21" s="85">
        <f>C22</f>
        <v>0</v>
      </c>
      <c r="D21" s="85">
        <f>D22</f>
        <v>0</v>
      </c>
      <c r="E21" s="86" t="e">
        <f t="shared" si="0"/>
        <v>#DIV/0!</v>
      </c>
      <c r="F21" s="30">
        <f>F22</f>
        <v>89600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0</v>
      </c>
      <c r="D22" s="63">
        <v>0</v>
      </c>
      <c r="E22" s="64" t="e">
        <f t="shared" si="0"/>
        <v>#DIV/0!</v>
      </c>
      <c r="F22" s="32">
        <v>89600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f>C24</f>
        <v>0</v>
      </c>
      <c r="D23" s="15">
        <f>D24</f>
        <v>0</v>
      </c>
      <c r="E23" s="16" t="e">
        <f t="shared" si="0"/>
        <v>#DIV/0!</v>
      </c>
      <c r="F23" s="30">
        <f>F24</f>
        <v>375765.21</v>
      </c>
      <c r="G23" s="30">
        <f t="shared" si="1"/>
        <v>0</v>
      </c>
    </row>
    <row r="24" spans="1:7" ht="15.75" outlineLevel="1" x14ac:dyDescent="0.25">
      <c r="A24" s="61" t="s">
        <v>42</v>
      </c>
      <c r="B24" s="62" t="s">
        <v>43</v>
      </c>
      <c r="C24" s="63">
        <v>0</v>
      </c>
      <c r="D24" s="63">
        <v>0</v>
      </c>
      <c r="E24" s="64" t="e">
        <f t="shared" si="0"/>
        <v>#DIV/0!</v>
      </c>
      <c r="F24" s="32">
        <v>375765.21</v>
      </c>
      <c r="G24" s="32">
        <f t="shared" si="1"/>
        <v>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3470362</v>
      </c>
      <c r="D26" s="19">
        <f>D7+D14+D16+D19+D21+D23</f>
        <v>2162501.4500000002</v>
      </c>
      <c r="E26" s="20">
        <f t="shared" si="0"/>
        <v>62.313425803993937</v>
      </c>
      <c r="F26" s="31">
        <f>F7+F14+F16+F19+F23+F21</f>
        <v>3294871.34</v>
      </c>
      <c r="G26" s="31">
        <f t="shared" si="1"/>
        <v>65.632348788465904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42"/>
      <c r="B28" s="143"/>
      <c r="C28" s="143"/>
      <c r="D28" s="143"/>
      <c r="E28" s="143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activeCell="C28" sqref="C28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102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8.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7471053.5899999999</v>
      </c>
      <c r="D7" s="15">
        <f>D8+D9+D10+D13</f>
        <v>2524605.19</v>
      </c>
      <c r="E7" s="16">
        <f>D7/C7*100</f>
        <v>33.791822794300153</v>
      </c>
      <c r="F7" s="30">
        <f>F8+F9+F10+F13</f>
        <v>2631246.37</v>
      </c>
      <c r="G7" s="30">
        <f>D7/F7*100</f>
        <v>95.94712295983139</v>
      </c>
    </row>
    <row r="8" spans="1:7" ht="31.5" outlineLevel="1" x14ac:dyDescent="0.25">
      <c r="A8" s="61" t="s">
        <v>59</v>
      </c>
      <c r="B8" s="62" t="s">
        <v>60</v>
      </c>
      <c r="C8" s="63">
        <v>897843</v>
      </c>
      <c r="D8" s="63">
        <v>658541.43000000005</v>
      </c>
      <c r="E8" s="64">
        <f t="shared" ref="E8:E25" si="0">D8/C8*100</f>
        <v>73.347058450085385</v>
      </c>
      <c r="F8" s="32">
        <v>588450.66</v>
      </c>
      <c r="G8" s="32">
        <f t="shared" ref="G8:G25" si="1">D8/F8*100</f>
        <v>111.91106999523122</v>
      </c>
    </row>
    <row r="9" spans="1:7" ht="47.25" outlineLevel="1" x14ac:dyDescent="0.25">
      <c r="A9" s="61" t="s">
        <v>14</v>
      </c>
      <c r="B9" s="62" t="s">
        <v>15</v>
      </c>
      <c r="C9" s="63">
        <v>2793093.59</v>
      </c>
      <c r="D9" s="63">
        <v>1846128.26</v>
      </c>
      <c r="E9" s="64">
        <f t="shared" si="0"/>
        <v>66.096183336269803</v>
      </c>
      <c r="F9" s="32">
        <v>1848954.15</v>
      </c>
      <c r="G9" s="32">
        <f t="shared" si="1"/>
        <v>99.847162786594794</v>
      </c>
    </row>
    <row r="10" spans="1:7" ht="31.5" outlineLevel="1" x14ac:dyDescent="0.25">
      <c r="A10" s="61" t="s">
        <v>16</v>
      </c>
      <c r="B10" s="62" t="s">
        <v>17</v>
      </c>
      <c r="C10" s="63">
        <v>1188</v>
      </c>
      <c r="D10" s="63">
        <v>1188</v>
      </c>
      <c r="E10" s="64">
        <f t="shared" si="0"/>
        <v>100</v>
      </c>
      <c r="F10" s="32">
        <v>1998</v>
      </c>
      <c r="G10" s="32">
        <f t="shared" si="1"/>
        <v>59.45945945945946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3751900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27029</v>
      </c>
      <c r="D13" s="63">
        <v>18747.5</v>
      </c>
      <c r="E13" s="64">
        <f t="shared" si="0"/>
        <v>69.36068666987309</v>
      </c>
      <c r="F13" s="32">
        <v>191843.56</v>
      </c>
      <c r="G13" s="32">
        <f t="shared" si="1"/>
        <v>9.7722852932879274</v>
      </c>
    </row>
    <row r="14" spans="1:7" ht="31.5" x14ac:dyDescent="0.25">
      <c r="A14" s="13" t="s">
        <v>50</v>
      </c>
      <c r="B14" s="14" t="s">
        <v>51</v>
      </c>
      <c r="C14" s="15">
        <f>C15</f>
        <v>227352</v>
      </c>
      <c r="D14" s="15">
        <f>D15</f>
        <v>134971.20000000001</v>
      </c>
      <c r="E14" s="16">
        <f t="shared" si="0"/>
        <v>59.366620922622189</v>
      </c>
      <c r="F14" s="30">
        <f>F15</f>
        <v>99900</v>
      </c>
      <c r="G14" s="30">
        <f t="shared" si="1"/>
        <v>135.10630630630632</v>
      </c>
    </row>
    <row r="15" spans="1:7" ht="31.5" outlineLevel="1" x14ac:dyDescent="0.25">
      <c r="A15" s="61" t="s">
        <v>52</v>
      </c>
      <c r="B15" s="62" t="s">
        <v>53</v>
      </c>
      <c r="C15" s="63">
        <v>227352</v>
      </c>
      <c r="D15" s="63">
        <v>134971.20000000001</v>
      </c>
      <c r="E15" s="64">
        <f t="shared" si="0"/>
        <v>59.366620922622189</v>
      </c>
      <c r="F15" s="32">
        <v>99900</v>
      </c>
      <c r="G15" s="32">
        <f t="shared" si="1"/>
        <v>135.10630630630632</v>
      </c>
    </row>
    <row r="16" spans="1:7" ht="15.75" x14ac:dyDescent="0.25">
      <c r="A16" s="13" t="s">
        <v>24</v>
      </c>
      <c r="B16" s="14" t="s">
        <v>25</v>
      </c>
      <c r="C16" s="15">
        <f>C17+C18</f>
        <v>899889</v>
      </c>
      <c r="D16" s="15">
        <f>D17+D18</f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899889</v>
      </c>
      <c r="D17" s="63">
        <v>0</v>
      </c>
      <c r="E17" s="64">
        <v>0</v>
      </c>
      <c r="F17" s="32">
        <v>0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9626057.8500000015</v>
      </c>
      <c r="D19" s="15">
        <f>D20+D22</f>
        <v>6366644.6099999994</v>
      </c>
      <c r="E19" s="16">
        <f t="shared" si="0"/>
        <v>66.139687805844616</v>
      </c>
      <c r="F19" s="30">
        <f>F20+F22</f>
        <v>4749404.47</v>
      </c>
      <c r="G19" s="30">
        <f t="shared" si="1"/>
        <v>134.05143003118451</v>
      </c>
    </row>
    <row r="20" spans="1:7" ht="15.75" outlineLevel="1" x14ac:dyDescent="0.25">
      <c r="A20" s="61" t="s">
        <v>34</v>
      </c>
      <c r="B20" s="62" t="s">
        <v>35</v>
      </c>
      <c r="C20" s="63">
        <v>6135235.3600000003</v>
      </c>
      <c r="D20" s="63">
        <v>4579334.46</v>
      </c>
      <c r="E20" s="64">
        <f t="shared" si="0"/>
        <v>74.639915036609111</v>
      </c>
      <c r="F20" s="32">
        <v>4066852.31</v>
      </c>
      <c r="G20" s="32">
        <f t="shared" si="1"/>
        <v>112.6014448260109</v>
      </c>
    </row>
    <row r="21" spans="1:7" ht="15.75" hidden="1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3490822.49</v>
      </c>
      <c r="D22" s="63">
        <v>1787310.15</v>
      </c>
      <c r="E22" s="64">
        <f t="shared" si="0"/>
        <v>51.200258824962475</v>
      </c>
      <c r="F22" s="32">
        <v>682552.16</v>
      </c>
      <c r="G22" s="32">
        <f t="shared" si="1"/>
        <v>261.85693266284585</v>
      </c>
    </row>
    <row r="23" spans="1:7" ht="15.75" x14ac:dyDescent="0.25">
      <c r="A23" s="83" t="s">
        <v>106</v>
      </c>
      <c r="B23" s="84" t="s">
        <v>107</v>
      </c>
      <c r="C23" s="85">
        <f>C24</f>
        <v>10000</v>
      </c>
      <c r="D23" s="85">
        <f>D24</f>
        <v>10000</v>
      </c>
      <c r="E23" s="86">
        <f t="shared" si="0"/>
        <v>100</v>
      </c>
      <c r="F23" s="30">
        <f>F24</f>
        <v>10000</v>
      </c>
      <c r="G23" s="30">
        <v>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10000</v>
      </c>
      <c r="E24" s="99">
        <f t="shared" si="0"/>
        <v>100</v>
      </c>
      <c r="F24" s="29">
        <v>10000</v>
      </c>
      <c r="G24" s="29">
        <f t="shared" si="1"/>
        <v>100</v>
      </c>
    </row>
    <row r="25" spans="1:7" ht="15.75" x14ac:dyDescent="0.25">
      <c r="A25" s="17" t="s">
        <v>48</v>
      </c>
      <c r="B25" s="18"/>
      <c r="C25" s="19">
        <f>C7+C14+C16+C19+C23</f>
        <v>18234352.440000001</v>
      </c>
      <c r="D25" s="19">
        <f>D7+D14+D16+D19+D23</f>
        <v>9036221</v>
      </c>
      <c r="E25" s="20">
        <f t="shared" si="0"/>
        <v>49.556029092525314</v>
      </c>
      <c r="F25" s="31">
        <f>F7+F14+F16+F19+F23</f>
        <v>7490550.8399999999</v>
      </c>
      <c r="G25" s="31">
        <f t="shared" si="1"/>
        <v>120.63493317135006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42"/>
      <c r="B27" s="143"/>
      <c r="C27" s="143"/>
      <c r="D27" s="143"/>
      <c r="E27" s="143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10" activePane="bottomLeft" state="frozen"/>
      <selection pane="bottomLeft" activeCell="F25" sqref="F25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31" t="s">
        <v>103</v>
      </c>
      <c r="B1" s="132"/>
      <c r="C1" s="132"/>
      <c r="D1" s="132"/>
      <c r="E1" s="132"/>
    </row>
    <row r="2" spans="1:11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01.10.2024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  <c r="H2" s="4"/>
      <c r="I2" s="4"/>
      <c r="J2" s="4"/>
      <c r="K2" s="4"/>
    </row>
    <row r="3" spans="1:11" ht="29.25" customHeight="1" x14ac:dyDescent="0.25">
      <c r="A3" s="135"/>
      <c r="B3" s="135"/>
      <c r="C3" s="135"/>
      <c r="D3" s="135"/>
      <c r="E3" s="135"/>
      <c r="F3" s="135"/>
      <c r="G3" s="135"/>
    </row>
    <row r="4" spans="1:11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01.10.2023</v>
      </c>
      <c r="G5" s="33" t="str">
        <f>МР!G5</f>
        <v>Процент исполнения 01.10.2024 к 01.10.2023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f>C8+C9+C10+C12+C13</f>
        <v>2603042.79</v>
      </c>
      <c r="D7" s="10">
        <f>D8+D9+D10+D13</f>
        <v>1594485.23</v>
      </c>
      <c r="E7" s="55">
        <f>D7/C7*100</f>
        <v>61.254668425946235</v>
      </c>
      <c r="F7" s="30">
        <f>F8+F9+F10+F13</f>
        <v>1526273.32</v>
      </c>
      <c r="G7" s="30">
        <f>D7/F7*100</f>
        <v>104.4691805265914</v>
      </c>
    </row>
    <row r="8" spans="1:11" ht="31.5" outlineLevel="1" x14ac:dyDescent="0.25">
      <c r="A8" s="65" t="s">
        <v>59</v>
      </c>
      <c r="B8" s="66" t="s">
        <v>60</v>
      </c>
      <c r="C8" s="67">
        <v>697404</v>
      </c>
      <c r="D8" s="67">
        <v>496406.69</v>
      </c>
      <c r="E8" s="79">
        <f t="shared" ref="E8:E28" si="0">D8/C8*100</f>
        <v>71.179214630257363</v>
      </c>
      <c r="F8" s="32">
        <v>410372.53</v>
      </c>
      <c r="G8" s="32">
        <f t="shared" ref="G8:G28" si="1">D8/F8*100</f>
        <v>120.96489255750133</v>
      </c>
    </row>
    <row r="9" spans="1:11" ht="47.25" outlineLevel="1" x14ac:dyDescent="0.25">
      <c r="A9" s="65" t="s">
        <v>14</v>
      </c>
      <c r="B9" s="66" t="s">
        <v>15</v>
      </c>
      <c r="C9" s="67">
        <v>1637057</v>
      </c>
      <c r="D9" s="67">
        <v>1078006.54</v>
      </c>
      <c r="E9" s="79">
        <f t="shared" si="0"/>
        <v>65.850275219494506</v>
      </c>
      <c r="F9" s="32">
        <v>1047517.59</v>
      </c>
      <c r="G9" s="32">
        <f t="shared" si="1"/>
        <v>102.91059074244282</v>
      </c>
    </row>
    <row r="10" spans="1:11" ht="31.5" outlineLevel="1" x14ac:dyDescent="0.25">
      <c r="A10" s="65" t="s">
        <v>16</v>
      </c>
      <c r="B10" s="66" t="s">
        <v>17</v>
      </c>
      <c r="C10" s="67">
        <v>572</v>
      </c>
      <c r="D10" s="67">
        <v>572</v>
      </c>
      <c r="E10" s="79">
        <f t="shared" si="0"/>
        <v>100</v>
      </c>
      <c r="F10" s="32">
        <v>590</v>
      </c>
      <c r="G10" s="32">
        <f t="shared" si="1"/>
        <v>96.949152542372886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>
        <v>0</v>
      </c>
      <c r="F11" s="32">
        <v>590</v>
      </c>
      <c r="G11" s="32">
        <v>0</v>
      </c>
    </row>
    <row r="12" spans="1:11" ht="15.75" outlineLevel="1" x14ac:dyDescent="0.25">
      <c r="A12" s="65" t="s">
        <v>20</v>
      </c>
      <c r="B12" s="66" t="s">
        <v>21</v>
      </c>
      <c r="C12" s="67">
        <v>206400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61609.79</v>
      </c>
      <c r="D13" s="67">
        <v>19500</v>
      </c>
      <c r="E13" s="79">
        <f t="shared" si="0"/>
        <v>31.650813937200567</v>
      </c>
      <c r="F13" s="32">
        <v>67793.2</v>
      </c>
      <c r="G13" s="32">
        <f t="shared" si="1"/>
        <v>28.763946826525377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9000</v>
      </c>
      <c r="E14" s="55">
        <f t="shared" si="0"/>
        <v>75</v>
      </c>
      <c r="F14" s="30">
        <f>F15</f>
        <v>8000</v>
      </c>
      <c r="G14" s="30">
        <f t="shared" si="1"/>
        <v>112.5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9000</v>
      </c>
      <c r="E15" s="79">
        <f t="shared" si="0"/>
        <v>75</v>
      </c>
      <c r="F15" s="32">
        <v>8000</v>
      </c>
      <c r="G15" s="32">
        <f t="shared" si="1"/>
        <v>112.5</v>
      </c>
    </row>
    <row r="16" spans="1:11" ht="15.75" x14ac:dyDescent="0.25">
      <c r="A16" s="8" t="s">
        <v>24</v>
      </c>
      <c r="B16" s="9" t="s">
        <v>25</v>
      </c>
      <c r="C16" s="10">
        <f>C17+C18</f>
        <v>954039</v>
      </c>
      <c r="D16" s="10">
        <f>D17+D18</f>
        <v>41786.51</v>
      </c>
      <c r="E16" s="55">
        <f t="shared" si="0"/>
        <v>4.3799582616643562</v>
      </c>
      <c r="F16" s="30">
        <f>F17+F18</f>
        <v>904023.83</v>
      </c>
      <c r="G16" s="30">
        <f>D16/F16*100</f>
        <v>4.6222797025162494</v>
      </c>
    </row>
    <row r="17" spans="1:7" ht="15.75" outlineLevel="1" x14ac:dyDescent="0.25">
      <c r="A17" s="65" t="s">
        <v>26</v>
      </c>
      <c r="B17" s="66" t="s">
        <v>27</v>
      </c>
      <c r="C17" s="67">
        <v>891389</v>
      </c>
      <c r="D17" s="67">
        <v>0</v>
      </c>
      <c r="E17" s="79">
        <f t="shared" si="0"/>
        <v>0</v>
      </c>
      <c r="F17" s="32">
        <v>891889</v>
      </c>
      <c r="G17" s="32">
        <f t="shared" si="1"/>
        <v>0</v>
      </c>
    </row>
    <row r="18" spans="1:7" ht="15.75" outlineLevel="1" x14ac:dyDescent="0.25">
      <c r="A18" s="65" t="s">
        <v>28</v>
      </c>
      <c r="B18" s="66" t="s">
        <v>29</v>
      </c>
      <c r="C18" s="67">
        <v>62650</v>
      </c>
      <c r="D18" s="67">
        <v>41786.51</v>
      </c>
      <c r="E18" s="79">
        <f t="shared" si="0"/>
        <v>66.698339984038313</v>
      </c>
      <c r="F18" s="32">
        <v>12134.83</v>
      </c>
      <c r="G18" s="32">
        <f t="shared" si="1"/>
        <v>344.35183682012848</v>
      </c>
    </row>
    <row r="19" spans="1:7" ht="15.75" x14ac:dyDescent="0.25">
      <c r="A19" s="8" t="s">
        <v>32</v>
      </c>
      <c r="B19" s="9" t="s">
        <v>33</v>
      </c>
      <c r="C19" s="10">
        <f>C20+C21</f>
        <v>5137487</v>
      </c>
      <c r="D19" s="10">
        <f>D20+D21</f>
        <v>2795532.8699999996</v>
      </c>
      <c r="E19" s="55">
        <f t="shared" si="0"/>
        <v>54.414402800435305</v>
      </c>
      <c r="F19" s="30">
        <f>F20+F21</f>
        <v>3016227.97</v>
      </c>
      <c r="G19" s="30">
        <f t="shared" si="1"/>
        <v>92.683076272911805</v>
      </c>
    </row>
    <row r="20" spans="1:7" ht="15.75" outlineLevel="1" x14ac:dyDescent="0.25">
      <c r="A20" s="65" t="s">
        <v>34</v>
      </c>
      <c r="B20" s="66" t="s">
        <v>35</v>
      </c>
      <c r="C20" s="67">
        <v>289816.67</v>
      </c>
      <c r="D20" s="67">
        <v>240194.3</v>
      </c>
      <c r="E20" s="79">
        <f t="shared" si="0"/>
        <v>82.87801388374244</v>
      </c>
      <c r="F20" s="32">
        <v>222364</v>
      </c>
      <c r="G20" s="32">
        <f t="shared" si="1"/>
        <v>108.01851918476011</v>
      </c>
    </row>
    <row r="21" spans="1:7" ht="15.75" outlineLevel="1" x14ac:dyDescent="0.25">
      <c r="A21" s="65" t="s">
        <v>38</v>
      </c>
      <c r="B21" s="66" t="s">
        <v>39</v>
      </c>
      <c r="C21" s="67">
        <v>4847670.33</v>
      </c>
      <c r="D21" s="67">
        <v>2555338.5699999998</v>
      </c>
      <c r="E21" s="79">
        <f t="shared" si="0"/>
        <v>52.712713448894945</v>
      </c>
      <c r="F21" s="32">
        <v>2793863.97</v>
      </c>
      <c r="G21" s="32">
        <f t="shared" si="1"/>
        <v>91.462526359148384</v>
      </c>
    </row>
    <row r="22" spans="1:7" ht="15.75" x14ac:dyDescent="0.25">
      <c r="A22" s="95" t="s">
        <v>106</v>
      </c>
      <c r="B22" s="96" t="s">
        <v>107</v>
      </c>
      <c r="C22" s="97">
        <f>C23</f>
        <v>47786.21</v>
      </c>
      <c r="D22" s="97">
        <f>D23</f>
        <v>10000</v>
      </c>
      <c r="E22" s="102">
        <f t="shared" si="0"/>
        <v>20.92653926729071</v>
      </c>
      <c r="F22" s="30">
        <f>F23</f>
        <v>10000</v>
      </c>
      <c r="G22" s="30">
        <v>0</v>
      </c>
    </row>
    <row r="23" spans="1:7" ht="15.75" outlineLevel="1" x14ac:dyDescent="0.25">
      <c r="A23" s="65" t="s">
        <v>108</v>
      </c>
      <c r="B23" s="66" t="s">
        <v>109</v>
      </c>
      <c r="C23" s="67">
        <v>47786.21</v>
      </c>
      <c r="D23" s="67">
        <v>10000</v>
      </c>
      <c r="E23" s="101">
        <f t="shared" si="0"/>
        <v>20.92653926729071</v>
      </c>
      <c r="F23" s="32">
        <v>10000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f>C25</f>
        <v>300082</v>
      </c>
      <c r="D24" s="10">
        <f>D25</f>
        <v>200053.28</v>
      </c>
      <c r="E24" s="55">
        <f t="shared" si="0"/>
        <v>66.666204570750665</v>
      </c>
      <c r="F24" s="30">
        <f>F25</f>
        <v>200053.28</v>
      </c>
      <c r="G24" s="30">
        <f t="shared" si="1"/>
        <v>100</v>
      </c>
    </row>
    <row r="25" spans="1:7" ht="15.75" outlineLevel="1" x14ac:dyDescent="0.25">
      <c r="A25" s="65" t="s">
        <v>42</v>
      </c>
      <c r="B25" s="66" t="s">
        <v>43</v>
      </c>
      <c r="C25" s="67">
        <v>300082</v>
      </c>
      <c r="D25" s="67">
        <v>200053.28</v>
      </c>
      <c r="E25" s="79">
        <f t="shared" si="0"/>
        <v>66.666204570750665</v>
      </c>
      <c r="F25" s="32">
        <v>200053.28</v>
      </c>
      <c r="G25" s="32">
        <f t="shared" si="1"/>
        <v>100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f>F27</f>
        <v>0</v>
      </c>
      <c r="G26" s="32" t="e">
        <f t="shared" si="1"/>
        <v>#DIV/0!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0</v>
      </c>
      <c r="G27" s="32" t="e">
        <f t="shared" si="1"/>
        <v>#DIV/0!</v>
      </c>
    </row>
    <row r="28" spans="1:7" ht="16.5" thickBot="1" x14ac:dyDescent="0.3">
      <c r="A28" s="46" t="s">
        <v>48</v>
      </c>
      <c r="B28" s="47"/>
      <c r="C28" s="48">
        <f>C24+C22+C19+C16+C14+C7</f>
        <v>9054437</v>
      </c>
      <c r="D28" s="48">
        <f>D24+D22+D19+D16+D14+D7</f>
        <v>4650857.8899999987</v>
      </c>
      <c r="E28" s="56">
        <f t="shared" si="0"/>
        <v>51.365511627061942</v>
      </c>
      <c r="F28" s="31">
        <f>F7+F14+F16+F19+F24+F26+F22</f>
        <v>5664578.4000000004</v>
      </c>
      <c r="G28" s="31">
        <f t="shared" si="1"/>
        <v>82.104219618533278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44"/>
      <c r="B30" s="145"/>
      <c r="C30" s="145"/>
      <c r="D30" s="145"/>
      <c r="E30" s="145"/>
      <c r="F30" s="116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Ganova</cp:lastModifiedBy>
  <dcterms:created xsi:type="dcterms:W3CDTF">2021-10-05T08:49:55Z</dcterms:created>
  <dcterms:modified xsi:type="dcterms:W3CDTF">2024-10-08T14:04:47Z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