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-120" windowWidth="13230" windowHeight="12405"/>
  </bookViews>
  <sheets>
    <sheet name="2024" sheetId="5" r:id="rId1"/>
  </sheets>
  <calcPr calcId="145621"/>
</workbook>
</file>

<file path=xl/calcChain.xml><?xml version="1.0" encoding="utf-8"?>
<calcChain xmlns="http://schemas.openxmlformats.org/spreadsheetml/2006/main">
  <c r="F15" i="5" l="1"/>
  <c r="F50" i="5" s="1"/>
  <c r="F16" i="5"/>
  <c r="F17" i="5"/>
  <c r="I20" i="5"/>
  <c r="I21" i="5"/>
  <c r="I22" i="5"/>
  <c r="H20" i="5"/>
  <c r="H21" i="5"/>
  <c r="H22" i="5"/>
  <c r="G20" i="5"/>
  <c r="G21" i="5"/>
  <c r="G22" i="5"/>
  <c r="F20" i="5"/>
  <c r="F21" i="5"/>
  <c r="F22" i="5"/>
  <c r="G16" i="5"/>
  <c r="H16" i="5"/>
  <c r="G17" i="5"/>
  <c r="H17" i="5"/>
  <c r="I17" i="5"/>
  <c r="I8" i="5"/>
  <c r="I9" i="5"/>
  <c r="I10" i="5"/>
  <c r="I11" i="5"/>
  <c r="I13" i="5"/>
  <c r="I14" i="5"/>
  <c r="H8" i="5"/>
  <c r="H9" i="5"/>
  <c r="H10" i="5"/>
  <c r="H11" i="5"/>
  <c r="H12" i="5"/>
  <c r="H13" i="5"/>
  <c r="H14" i="5"/>
  <c r="G8" i="5"/>
  <c r="G9" i="5"/>
  <c r="G10" i="5"/>
  <c r="G11" i="5"/>
  <c r="G12" i="5"/>
  <c r="G13" i="5"/>
  <c r="G14" i="5"/>
  <c r="F12" i="5"/>
  <c r="D15" i="5"/>
  <c r="E15" i="5"/>
  <c r="C15" i="5"/>
  <c r="F19" i="5" l="1"/>
  <c r="F8" i="5"/>
  <c r="F9" i="5"/>
  <c r="F10" i="5"/>
  <c r="F11" i="5"/>
  <c r="F13" i="5"/>
  <c r="F14" i="5"/>
  <c r="D42" i="5"/>
  <c r="E42" i="5"/>
  <c r="C42" i="5"/>
  <c r="D38" i="5"/>
  <c r="E38" i="5"/>
  <c r="C38" i="5"/>
  <c r="D35" i="5"/>
  <c r="E35" i="5"/>
  <c r="C35" i="5"/>
  <c r="C30" i="5"/>
  <c r="E30" i="5"/>
  <c r="D30" i="5"/>
  <c r="D23" i="5"/>
  <c r="E23" i="5"/>
  <c r="C23" i="5"/>
  <c r="C18" i="5"/>
  <c r="E18" i="5"/>
  <c r="D18" i="5"/>
  <c r="C6" i="5"/>
  <c r="E6" i="5"/>
  <c r="D6" i="5"/>
  <c r="I48" i="5"/>
  <c r="H48" i="5"/>
  <c r="G48" i="5"/>
  <c r="F48" i="5"/>
  <c r="E47" i="5"/>
  <c r="D47" i="5"/>
  <c r="C47" i="5"/>
  <c r="I46" i="5"/>
  <c r="H46" i="5"/>
  <c r="F46" i="5"/>
  <c r="E45" i="5"/>
  <c r="D45" i="5"/>
  <c r="I44" i="5"/>
  <c r="H44" i="5"/>
  <c r="G44" i="5"/>
  <c r="F44" i="5"/>
  <c r="I43" i="5"/>
  <c r="H43" i="5"/>
  <c r="G43" i="5"/>
  <c r="F43" i="5"/>
  <c r="I41" i="5"/>
  <c r="H41" i="5"/>
  <c r="G41" i="5"/>
  <c r="F41" i="5"/>
  <c r="I40" i="5"/>
  <c r="H40" i="5"/>
  <c r="G40" i="5"/>
  <c r="F40" i="5"/>
  <c r="I39" i="5"/>
  <c r="H39" i="5"/>
  <c r="G39" i="5"/>
  <c r="F39" i="5"/>
  <c r="I37" i="5"/>
  <c r="H37" i="5"/>
  <c r="G37" i="5"/>
  <c r="F37" i="5"/>
  <c r="I36" i="5"/>
  <c r="H36" i="5"/>
  <c r="G36" i="5"/>
  <c r="F36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29" i="5"/>
  <c r="H29" i="5"/>
  <c r="G29" i="5"/>
  <c r="F29" i="5"/>
  <c r="I28" i="5"/>
  <c r="H28" i="5"/>
  <c r="G28" i="5"/>
  <c r="F28" i="5"/>
  <c r="E27" i="5"/>
  <c r="D27" i="5"/>
  <c r="C27" i="5"/>
  <c r="I26" i="5"/>
  <c r="H26" i="5"/>
  <c r="G26" i="5"/>
  <c r="F26" i="5"/>
  <c r="I25" i="5"/>
  <c r="H25" i="5"/>
  <c r="G25" i="5"/>
  <c r="F25" i="5"/>
  <c r="I24" i="5"/>
  <c r="H24" i="5"/>
  <c r="G24" i="5"/>
  <c r="F24" i="5"/>
  <c r="I19" i="5"/>
  <c r="H19" i="5"/>
  <c r="G19" i="5"/>
  <c r="H15" i="5"/>
  <c r="I7" i="5"/>
  <c r="H7" i="5"/>
  <c r="G7" i="5"/>
  <c r="F7" i="5"/>
  <c r="I47" i="5" l="1"/>
  <c r="F6" i="5"/>
  <c r="G6" i="5"/>
  <c r="H35" i="5"/>
  <c r="F18" i="5"/>
  <c r="I38" i="5"/>
  <c r="G23" i="5"/>
  <c r="I45" i="5"/>
  <c r="F47" i="5"/>
  <c r="I42" i="5"/>
  <c r="F23" i="5"/>
  <c r="H38" i="5"/>
  <c r="I23" i="5"/>
  <c r="H18" i="5"/>
  <c r="H47" i="5"/>
  <c r="F45" i="5"/>
  <c r="H45" i="5"/>
  <c r="H42" i="5"/>
  <c r="I35" i="5"/>
  <c r="F35" i="5"/>
  <c r="H30" i="5"/>
  <c r="I30" i="5"/>
  <c r="H27" i="5"/>
  <c r="H23" i="5"/>
  <c r="I18" i="5"/>
  <c r="G42" i="5"/>
  <c r="G38" i="5"/>
  <c r="G35" i="5"/>
  <c r="G30" i="5"/>
  <c r="G15" i="5"/>
  <c r="C50" i="5"/>
  <c r="D50" i="5"/>
  <c r="I15" i="5"/>
  <c r="I6" i="5"/>
  <c r="F38" i="5"/>
  <c r="F27" i="5"/>
  <c r="E50" i="5"/>
  <c r="G27" i="5"/>
  <c r="H6" i="5"/>
  <c r="G18" i="5"/>
  <c r="I27" i="5"/>
  <c r="F30" i="5"/>
  <c r="F42" i="5"/>
  <c r="G47" i="5"/>
  <c r="I50" i="5" l="1"/>
  <c r="G50" i="5"/>
  <c r="H50" i="5"/>
</calcChain>
</file>

<file path=xl/sharedStrings.xml><?xml version="1.0" encoding="utf-8"?>
<sst xmlns="http://schemas.openxmlformats.org/spreadsheetml/2006/main" count="137" uniqueCount="129">
  <si>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</si>
  <si>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</si>
  <si>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</si>
  <si>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</si>
  <si>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</si>
  <si>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</si>
  <si>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</si>
  <si>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</si>
  <si>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</si>
  <si>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</si>
  <si>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</si>
  <si>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</si>
  <si>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</si>
  <si>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</si>
  <si>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</si>
  <si>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</si>
  <si>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</si>
  <si>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</si>
  <si>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</si>
  <si>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</si>
  <si>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</si>
  <si>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</si>
  <si>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</si>
  <si>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</si>
  <si>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</si>
  <si>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</si>
  <si>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</si>
  <si>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</si>
  <si>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</si>
  <si>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</si>
  <si>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</si>
  <si>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</si>
  <si>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</si>
  <si>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</si>
  <si>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</si>
  <si>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</si>
  <si>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</si>
  <si>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</si>
  <si>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</si>
  <si>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</si>
  <si>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</si>
  <si>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</si>
  <si>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</si>
  <si>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</si>
  <si>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</si>
  <si>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</si>
  <si>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</si>
  <si>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</si>
  <si>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</si>
  <si>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</si>
  <si>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</si>
  <si>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</si>
  <si>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</si>
  <si>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</si>
  <si>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</si>
  <si>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</si>
  <si>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</si>
  <si>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</si>
  <si>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</si>
  <si>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</si>
  <si>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</si>
  <si>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</si>
  <si>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</si>
  <si>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</si>
  <si>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</si>
  <si>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</si>
  <si>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</si>
  <si>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</si>
  <si>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</si>
  <si>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</si>
  <si>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</si>
  <si>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</si>
  <si>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</si>
  <si>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</si>
  <si>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</si>
  <si>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</si>
  <si>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</si>
  <si>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</si>
  <si>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</si>
  <si>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</si>
  <si>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</si>
  <si>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</si>
  <si>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</si>
  <si>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</si>
  <si>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</si>
  <si>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0410</t>
  </si>
  <si>
    <t>Связь и информатика</t>
  </si>
  <si>
    <t>0600</t>
  </si>
  <si>
    <t>ОХРАНА ОКРУЖАЮЩЕЙ СРЕДЫ</t>
  </si>
  <si>
    <t>0602</t>
  </si>
  <si>
    <t>Сбор, удаление отходов и очистка сточных вод</t>
  </si>
  <si>
    <t>Увеличение ассигнований на предоставление межбюджетных трансфертов бюджетам поселений на решение вопросов местного значения, на расходы по обеспечению выполнения функций ОМС, на исполнение судебных решений.</t>
  </si>
  <si>
    <t>0605</t>
  </si>
  <si>
    <t>Другие вопросы в области охраны окружающей среды</t>
  </si>
  <si>
    <t>Уточнение прогнозных назначений по доходам</t>
  </si>
  <si>
    <t>Неосвоение средств по фактически предоставленным расходам педагогических работников по оплате коммунальных услуг</t>
  </si>
  <si>
    <t>Уменьшение ассигнований по предоставлению компенсации родителям (законным представителям) платы за присмотр и уход за детьми, посещающими образовательные организации по фактическим расходам</t>
  </si>
  <si>
    <t>Увеличение ассигнований на спорт мероприятия в связи с внесением изменений в календарный план спортивных мероприятий на основании изменений в муниципальную программу "Развитие физкультуры и спорта"</t>
  </si>
  <si>
    <t>0300</t>
  </si>
  <si>
    <t>0314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</si>
  <si>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</si>
  <si>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</si>
  <si>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</si>
  <si>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</si>
  <si>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</si>
  <si>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(МУНИЦИПАЛЬНОГО) ДОЛГА</t>
  </si>
  <si>
    <t>Первоначально кредит не планировался</t>
  </si>
  <si>
    <t>Сведения о фактически произведенных расходах МР "Княжпогостский"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2024 год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</si>
  <si>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</si>
  <si>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</si>
  <si>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</si>
  <si>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0107</t>
  </si>
  <si>
    <t>Обеспечение проведения выборов и референдумов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</si>
  <si>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</si>
  <si>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</si>
  <si>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Финансирование осуществлялось за счет бюджета Республики Коми</t>
  </si>
  <si>
    <t>Увеличение расходов за счет внесения изменений в условия оплаты труда по решению Совета МО "Княжпогостский"</t>
  </si>
  <si>
    <t>Увеличение ассигнований на обеспечение деятельности Совета МО "Княжпогостский" по фактической потребности</t>
  </si>
  <si>
    <t>Отсутстсвие фактически произведенных расходов (составление (изменение) списков кандидатов в присяжные заседатели федеральных судов общей юрисдикции в Российской Федерации)</t>
  </si>
  <si>
    <t>Увеличение ассигнований за счет остатков дорожного фонда предыдущих лет и безвозмездных поступлений из республиканского бюджета Республики Коми</t>
  </si>
  <si>
    <t>Увеличение ассигнований за счет безвозмездных поступлений из республиканского бюджета Республики Коми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</si>
  <si>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Увеличение ассигнований за счет безвозмездных поступлений из республиканского бюджета Республики Коми</t>
  </si>
  <si>
    <t>Уменьшение расходов по коммунальным расходам муниципального жилфонда за счет субсидии РК</t>
  </si>
  <si>
    <t>Увеличение ассигнований на предоставление межбюджетных трансфертов бюджетам поселений на решение вопросов местного значения</t>
  </si>
  <si>
    <t xml:space="preserve">Уменьшение ассигнований по фактически произведенным расходам </t>
  </si>
  <si>
    <t>Увеличение ассигнований за счет безвозмездных поступлений из республиканского бюджета Республики Коми, ассигнований на выполнение муниципального задания, на расходы по обеспечению выполнения функций ОМС</t>
  </si>
  <si>
    <t>Увеличение ассигнований за счет безвозмездных поступлений из республиканского бюджета Республики Коми, ассигнований на выполнение муниципального задания</t>
  </si>
  <si>
    <t>Перераспределение ассигнований на другой раздел и подраздел</t>
  </si>
  <si>
    <t>Отсутствие чрезвычайных ситуаций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</si>
</sst>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,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0">
      <alignment horizontal="center" vertical="center" wrapText="1"/>
    </xf>
    <xf numFmtId="49" fontId="3" fillId="0" borderId="21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7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0" fontId="10" fillId="0" borderId="1" xfId="26" applyNumberFormat="1" applyFont="1" applyFill="1" applyBorder="1" applyProtection="1"/>
    <xf numFmtId="164" fontId="9" fillId="0" borderId="26" xfId="0" applyNumberFormat="1" applyFont="1" applyFill="1" applyBorder="1" applyAlignment="1" applyProtection="1">
      <alignment horizontal="right" vertical="top"/>
      <protection locked="0"/>
    </xf>
    <xf numFmtId="165" fontId="9" fillId="0" borderId="27" xfId="0" applyNumberFormat="1" applyFont="1" applyFill="1" applyBorder="1" applyAlignment="1" applyProtection="1">
      <alignment horizontal="right" vertical="top"/>
      <protection locked="0"/>
    </xf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0" fontId="10" fillId="0" borderId="28" xfId="49" applyNumberFormat="1" applyFont="1" applyFill="1" applyBorder="1" applyProtection="1"/>
    <xf numFmtId="0" fontId="10" fillId="0" borderId="29" xfId="50" applyNumberFormat="1" applyFont="1" applyFill="1" applyBorder="1" applyProtection="1"/>
    <xf numFmtId="164" fontId="10" fillId="0" borderId="29" xfId="50" applyNumberFormat="1" applyFont="1" applyFill="1" applyBorder="1" applyAlignment="1" applyProtection="1">
      <alignment horizontal="right" vertical="top"/>
    </xf>
    <xf numFmtId="0" fontId="10" fillId="0" borderId="30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1" xfId="52" applyNumberFormat="1" applyFont="1" applyFill="1" applyBorder="1" applyProtection="1"/>
    <xf numFmtId="0" fontId="8" fillId="10" borderId="19" xfId="23" applyNumberFormat="1" applyFont="1" applyFill="1" applyBorder="1" applyProtection="1"/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11" borderId="33" xfId="4" applyNumberFormat="1" applyFont="1" applyFill="1" applyBorder="1" applyAlignment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165" fontId="14" fillId="6" borderId="37" xfId="0" applyNumberFormat="1" applyFont="1" applyFill="1" applyBorder="1" applyAlignment="1" applyProtection="1">
      <alignment horizontal="right" vertical="top"/>
      <protection locked="0"/>
    </xf>
    <xf numFmtId="165" fontId="9" fillId="0" borderId="37" xfId="0" applyNumberFormat="1" applyFont="1" applyFill="1" applyBorder="1" applyAlignment="1" applyProtection="1">
      <alignment horizontal="right" vertical="top"/>
      <protection locked="0"/>
    </xf>
    <xf numFmtId="0" fontId="9" fillId="0" borderId="37" xfId="0" applyFont="1" applyFill="1" applyBorder="1" applyAlignment="1" applyProtection="1">
      <alignment vertical="top" wrapText="1"/>
      <protection locked="0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9" borderId="37" xfId="7" applyNumberFormat="1" applyFont="1" applyFill="1" applyBorder="1" applyProtection="1">
      <alignment horizontal="center" vertical="top" shrinkToFit="1"/>
    </xf>
    <xf numFmtId="0" fontId="8" fillId="9" borderId="37" xfId="8" quotePrefix="1" applyNumberFormat="1" applyFont="1" applyFill="1" applyBorder="1" applyProtection="1">
      <alignment horizontal="left" vertical="top" wrapText="1"/>
    </xf>
    <xf numFmtId="49" fontId="10" fillId="0" borderId="37" xfId="11" applyNumberFormat="1" applyFont="1" applyFill="1" applyBorder="1" applyProtection="1">
      <alignment horizontal="center" vertical="top" shrinkToFit="1"/>
    </xf>
    <xf numFmtId="0" fontId="10" fillId="0" borderId="37" xfId="12" quotePrefix="1" applyNumberFormat="1" applyFont="1" applyFill="1" applyBorder="1" applyProtection="1">
      <alignment horizontal="left" vertical="top" wrapText="1"/>
    </xf>
    <xf numFmtId="165" fontId="9" fillId="0" borderId="37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49" fontId="8" fillId="6" borderId="37" xfId="11" applyNumberFormat="1" applyFont="1" applyFill="1" applyBorder="1" applyProtection="1">
      <alignment horizontal="center" vertical="top" shrinkToFit="1"/>
    </xf>
    <xf numFmtId="0" fontId="8" fillId="6" borderId="37" xfId="12" quotePrefix="1" applyNumberFormat="1" applyFont="1" applyFill="1" applyBorder="1" applyProtection="1">
      <alignment horizontal="left" vertical="top" wrapText="1"/>
    </xf>
    <xf numFmtId="0" fontId="9" fillId="6" borderId="37" xfId="0" applyFont="1" applyFill="1" applyBorder="1" applyAlignment="1" applyProtection="1">
      <alignment vertical="top" wrapText="1"/>
      <protection locked="0"/>
    </xf>
    <xf numFmtId="49" fontId="8" fillId="0" borderId="33" xfId="4" applyNumberFormat="1" applyFont="1" applyBorder="1" applyAlignment="1" applyProtection="1">
      <alignment horizontal="center" vertical="center" wrapText="1"/>
    </xf>
    <xf numFmtId="49" fontId="8" fillId="0" borderId="33" xfId="4" applyNumberFormat="1" applyFont="1" applyFill="1" applyBorder="1" applyAlignment="1" applyProtection="1">
      <alignment horizontal="center" vertical="center" wrapText="1"/>
    </xf>
    <xf numFmtId="165" fontId="9" fillId="6" borderId="37" xfId="0" applyNumberFormat="1" applyFont="1" applyFill="1" applyBorder="1" applyAlignment="1" applyProtection="1">
      <alignment horizontal="right" vertical="top"/>
      <protection locked="0"/>
    </xf>
    <xf numFmtId="165" fontId="14" fillId="7" borderId="32" xfId="0" applyNumberFormat="1" applyFont="1" applyFill="1" applyBorder="1" applyAlignment="1" applyProtection="1">
      <alignment horizontal="right" vertical="top"/>
      <protection locked="0"/>
    </xf>
    <xf numFmtId="166" fontId="8" fillId="8" borderId="37" xfId="55" applyNumberFormat="1" applyFont="1" applyFill="1" applyBorder="1" applyAlignment="1" applyProtection="1">
      <alignment horizontal="right" vertical="top" shrinkToFit="1"/>
    </xf>
    <xf numFmtId="166" fontId="10" fillId="0" borderId="37" xfId="56" applyNumberFormat="1" applyFont="1" applyBorder="1" applyAlignment="1" applyProtection="1">
      <alignment horizontal="right" vertical="top" shrinkToFit="1"/>
    </xf>
    <xf numFmtId="166" fontId="10" fillId="0" borderId="37" xfId="47" applyNumberFormat="1" applyFont="1" applyFill="1" applyBorder="1" applyProtection="1">
      <alignment horizontal="right" vertical="top" shrinkToFit="1"/>
    </xf>
    <xf numFmtId="166" fontId="10" fillId="0" borderId="37" xfId="12" quotePrefix="1" applyNumberFormat="1" applyFont="1" applyFill="1" applyBorder="1" applyAlignment="1" applyProtection="1">
      <alignment horizontal="right" vertical="top" wrapText="1"/>
    </xf>
    <xf numFmtId="166" fontId="10" fillId="0" borderId="37" xfId="48" applyNumberFormat="1" applyFont="1" applyFill="1" applyBorder="1" applyProtection="1">
      <alignment horizontal="right" vertical="top" shrinkToFit="1"/>
    </xf>
    <xf numFmtId="166" fontId="8" fillId="6" borderId="37" xfId="12" quotePrefix="1" applyNumberFormat="1" applyFont="1" applyFill="1" applyBorder="1" applyAlignment="1" applyProtection="1">
      <alignment horizontal="right" vertical="top" wrapText="1"/>
    </xf>
    <xf numFmtId="166" fontId="8" fillId="8" borderId="37" xfId="55" applyNumberFormat="1" applyFont="1" applyFill="1" applyBorder="1" applyProtection="1">
      <alignment horizontal="right" vertical="top" shrinkToFit="1"/>
    </xf>
    <xf numFmtId="166" fontId="10" fillId="0" borderId="37" xfId="56" applyNumberFormat="1" applyFont="1" applyBorder="1" applyProtection="1">
      <alignment horizontal="right" vertical="top" shrinkToFit="1"/>
    </xf>
    <xf numFmtId="166" fontId="8" fillId="9" borderId="37" xfId="8" quotePrefix="1" applyNumberFormat="1" applyFont="1" applyFill="1" applyBorder="1" applyAlignment="1" applyProtection="1">
      <alignment horizontal="right" vertical="top" wrapText="1"/>
    </xf>
    <xf numFmtId="166" fontId="10" fillId="0" borderId="37" xfId="8" quotePrefix="1" applyNumberFormat="1" applyFont="1" applyFill="1" applyBorder="1" applyAlignment="1" applyProtection="1">
      <alignment horizontal="right" vertical="top" wrapText="1"/>
    </xf>
    <xf numFmtId="166" fontId="8" fillId="6" borderId="37" xfId="56" applyNumberFormat="1" applyFont="1" applyFill="1" applyBorder="1" applyProtection="1">
      <alignment horizontal="right" vertical="top" shrinkToFit="1"/>
    </xf>
    <xf numFmtId="166" fontId="8" fillId="6" borderId="37" xfId="47" applyNumberFormat="1" applyFont="1" applyFill="1" applyBorder="1" applyProtection="1">
      <alignment horizontal="right" vertical="top" shrinkToFit="1"/>
    </xf>
    <xf numFmtId="166" fontId="8" fillId="6" borderId="37" xfId="48" applyNumberFormat="1" applyFont="1" applyFill="1" applyBorder="1" applyProtection="1">
      <alignment horizontal="right" vertical="top" shrinkToFit="1"/>
    </xf>
    <xf numFmtId="166" fontId="10" fillId="0" borderId="14" xfId="56" applyNumberFormat="1" applyFont="1" applyProtection="1">
      <alignment horizontal="right" vertical="top" shrinkToFit="1"/>
    </xf>
    <xf numFmtId="166" fontId="10" fillId="0" borderId="13" xfId="47" applyNumberFormat="1" applyFont="1" applyFill="1" applyBorder="1" applyProtection="1">
      <alignment horizontal="right" vertical="top" shrinkToFit="1"/>
    </xf>
    <xf numFmtId="166" fontId="10" fillId="0" borderId="14" xfId="48" applyNumberFormat="1" applyFont="1" applyFill="1" applyBorder="1" applyProtection="1">
      <alignment horizontal="right" vertical="top" shrinkToFit="1"/>
    </xf>
    <xf numFmtId="166" fontId="8" fillId="10" borderId="18" xfId="23" applyNumberFormat="1" applyFont="1" applyFill="1" applyBorder="1" applyAlignment="1" applyProtection="1">
      <alignment horizontal="right" vertical="top"/>
    </xf>
    <xf numFmtId="166" fontId="9" fillId="0" borderId="37" xfId="0" applyNumberFormat="1" applyFont="1" applyFill="1" applyBorder="1" applyAlignment="1" applyProtection="1">
      <alignment horizontal="right" vertical="top"/>
      <protection locked="0"/>
    </xf>
    <xf numFmtId="166" fontId="14" fillId="6" borderId="37" xfId="0" applyNumberFormat="1" applyFont="1" applyFill="1" applyBorder="1" applyAlignment="1" applyProtection="1">
      <alignment horizontal="right" vertical="top"/>
      <protection locked="0"/>
    </xf>
    <xf numFmtId="166" fontId="9" fillId="0" borderId="1" xfId="0" applyNumberFormat="1" applyFont="1" applyFill="1" applyBorder="1" applyAlignment="1" applyProtection="1">
      <alignment horizontal="right" vertical="top"/>
      <protection locked="0"/>
    </xf>
    <xf numFmtId="166" fontId="14" fillId="7" borderId="18" xfId="0" applyNumberFormat="1" applyFont="1" applyFill="1" applyBorder="1" applyAlignment="1" applyProtection="1">
      <alignment horizontal="right" vertical="top"/>
      <protection locked="0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6" xfId="2" applyNumberFormat="1" applyFont="1" applyFill="1" applyBorder="1" applyAlignment="1" applyProtection="1">
      <alignment horizontal="right" vertical="top" wrapText="1"/>
    </xf>
    <xf numFmtId="0" fontId="0" fillId="0" borderId="36" xfId="0" applyBorder="1" applyAlignment="1"/>
    <xf numFmtId="49" fontId="8" fillId="0" borderId="33" xfId="43" applyNumberFormat="1" applyFont="1" applyFill="1" applyBorder="1" applyProtection="1">
      <alignment horizontal="center" vertical="center" wrapText="1"/>
    </xf>
    <xf numFmtId="49" fontId="8" fillId="0" borderId="33" xfId="43" applyFont="1" applyFill="1" applyBorder="1">
      <alignment horizontal="center" vertical="center" wrapText="1"/>
    </xf>
    <xf numFmtId="49" fontId="8" fillId="0" borderId="33" xfId="3" applyNumberFormat="1" applyFont="1" applyFill="1" applyBorder="1" applyProtection="1">
      <alignment horizontal="center" vertical="center" wrapText="1"/>
    </xf>
    <xf numFmtId="49" fontId="8" fillId="0" borderId="33" xfId="3" applyNumberFormat="1" applyFont="1" applyFill="1" applyBorder="1" applyAlignment="1" applyProtection="1">
      <alignment horizontal="center" vertical="center" wrapText="1"/>
    </xf>
    <xf numFmtId="49" fontId="8" fillId="0" borderId="33" xfId="4" applyNumberFormat="1" applyFont="1" applyFill="1" applyBorder="1" applyProtection="1">
      <alignment horizontal="center" vertical="center" wrapText="1"/>
    </xf>
    <xf numFmtId="49" fontId="8" fillId="0" borderId="33" xfId="4" applyFont="1" applyFill="1" applyBorder="1">
      <alignment horizontal="center" vertical="center" wrapText="1"/>
    </xf>
    <xf numFmtId="49" fontId="8" fillId="0" borderId="33" xfId="4" applyNumberFormat="1" applyFont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K1" sqref="K1"/>
    </sheetView>
  </sheetViews>
  <sheetFormatPr defaultRowHeight="15.75" outlineLevelRow="2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62" t="s">
        <v>107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5.2" customHeight="1" x14ac:dyDescent="0.2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ht="38.450000000000003" customHeight="1" x14ac:dyDescent="0.25">
      <c r="A3" s="66" t="s">
        <v>14</v>
      </c>
      <c r="B3" s="68" t="s">
        <v>77</v>
      </c>
      <c r="C3" s="69" t="s">
        <v>8</v>
      </c>
      <c r="D3" s="69" t="s">
        <v>5</v>
      </c>
      <c r="E3" s="70" t="s">
        <v>4</v>
      </c>
      <c r="F3" s="72" t="s">
        <v>7</v>
      </c>
      <c r="G3" s="72"/>
      <c r="H3" s="72" t="s">
        <v>11</v>
      </c>
      <c r="I3" s="72"/>
      <c r="J3" s="73" t="s">
        <v>84</v>
      </c>
    </row>
    <row r="4" spans="1:10" ht="28.5" customHeight="1" x14ac:dyDescent="0.25">
      <c r="A4" s="67"/>
      <c r="B4" s="68"/>
      <c r="C4" s="69"/>
      <c r="D4" s="69"/>
      <c r="E4" s="71"/>
      <c r="F4" s="35" t="s">
        <v>9</v>
      </c>
      <c r="G4" s="36" t="s">
        <v>10</v>
      </c>
      <c r="H4" s="35" t="s">
        <v>9</v>
      </c>
      <c r="I4" s="18" t="s">
        <v>10</v>
      </c>
      <c r="J4" s="74"/>
    </row>
    <row r="5" spans="1:10" x14ac:dyDescent="0.25">
      <c r="A5" s="24" t="s">
        <v>0</v>
      </c>
      <c r="B5" s="25" t="s">
        <v>1</v>
      </c>
      <c r="C5" s="25" t="s">
        <v>2</v>
      </c>
      <c r="D5" s="25" t="s">
        <v>3</v>
      </c>
      <c r="E5" s="19" t="s">
        <v>6</v>
      </c>
      <c r="F5" s="19" t="s">
        <v>80</v>
      </c>
      <c r="G5" s="19" t="s">
        <v>81</v>
      </c>
      <c r="H5" s="19" t="s">
        <v>82</v>
      </c>
      <c r="I5" s="19" t="s">
        <v>83</v>
      </c>
      <c r="J5" s="20">
        <v>10</v>
      </c>
    </row>
    <row r="6" spans="1:10" ht="31.5" x14ac:dyDescent="0.25">
      <c r="A6" s="26" t="s">
        <v>15</v>
      </c>
      <c r="B6" s="27" t="s">
        <v>16</v>
      </c>
      <c r="C6" s="39">
        <f>SUM(C7:C14)</f>
        <v>134758882.91</v>
      </c>
      <c r="D6" s="39">
        <f>SUM(D7:D14)</f>
        <v>148182345.48999998</v>
      </c>
      <c r="E6" s="39">
        <f>SUM(E7:E14)</f>
        <v>145279032.16</v>
      </c>
      <c r="F6" s="39">
        <f t="shared" ref="F6:F48" si="0">E6-C6</f>
        <v>10520149.25</v>
      </c>
      <c r="G6" s="21">
        <f>E6/C6-100%</f>
        <v>7.8066462283054028E-2</v>
      </c>
      <c r="H6" s="57">
        <f>E6-D6</f>
        <v>-2903313.3299999833</v>
      </c>
      <c r="I6" s="21">
        <f>E6/D6-100%</f>
        <v>-1.9592842321394577E-2</v>
      </c>
      <c r="J6" s="21"/>
    </row>
    <row r="7" spans="1:10" ht="63.75" customHeight="1" outlineLevel="1" x14ac:dyDescent="0.25">
      <c r="A7" s="28" t="s">
        <v>17</v>
      </c>
      <c r="B7" s="29" t="s">
        <v>18</v>
      </c>
      <c r="C7" s="40">
        <v>3915917.83</v>
      </c>
      <c r="D7" s="41">
        <v>6239223.0199999996</v>
      </c>
      <c r="E7" s="41">
        <v>6228433.4800000004</v>
      </c>
      <c r="F7" s="56">
        <f t="shared" si="0"/>
        <v>2312515.6500000004</v>
      </c>
      <c r="G7" s="22">
        <f>E7/C7-100%</f>
        <v>0.59054243484981406</v>
      </c>
      <c r="H7" s="56">
        <f t="shared" ref="H7:H50" si="1">E7-D7</f>
        <v>-10789.539999999106</v>
      </c>
      <c r="I7" s="22">
        <f t="shared" ref="I7:I50" si="2">E7/D7-100%</f>
        <v>-1.7293082753113698E-3</v>
      </c>
      <c r="J7" s="23" t="s">
        <v>116</v>
      </c>
    </row>
    <row r="8" spans="1:10" ht="63.75" customHeight="1" outlineLevel="1" x14ac:dyDescent="0.25">
      <c r="A8" s="28" t="s">
        <v>108</v>
      </c>
      <c r="B8" s="29" t="s">
        <v>109</v>
      </c>
      <c r="C8" s="40">
        <v>50000</v>
      </c>
      <c r="D8" s="41">
        <v>134625</v>
      </c>
      <c r="E8" s="41">
        <v>134625</v>
      </c>
      <c r="F8" s="56">
        <f t="shared" si="0"/>
        <v>84625</v>
      </c>
      <c r="G8" s="22">
        <f t="shared" ref="G8:G14" si="3">E8/C8-100%</f>
        <v>1.6924999999999999</v>
      </c>
      <c r="H8" s="56">
        <f t="shared" si="1"/>
        <v>0</v>
      </c>
      <c r="I8" s="22">
        <f t="shared" si="2"/>
        <v>0</v>
      </c>
      <c r="J8" s="23" t="s">
        <v>117</v>
      </c>
    </row>
    <row r="9" spans="1:10" ht="78.75" outlineLevel="1" x14ac:dyDescent="0.25">
      <c r="A9" s="28" t="s">
        <v>19</v>
      </c>
      <c r="B9" s="29" t="s">
        <v>110</v>
      </c>
      <c r="C9" s="40">
        <v>49434783.57</v>
      </c>
      <c r="D9" s="41">
        <v>48855663.659999996</v>
      </c>
      <c r="E9" s="41">
        <v>48329079.170000002</v>
      </c>
      <c r="F9" s="56">
        <f t="shared" si="0"/>
        <v>-1105704.3999999985</v>
      </c>
      <c r="G9" s="22">
        <f t="shared" si="3"/>
        <v>-2.2366931139373047E-2</v>
      </c>
      <c r="H9" s="56">
        <f t="shared" si="1"/>
        <v>-526584.48999999464</v>
      </c>
      <c r="I9" s="22">
        <f t="shared" si="2"/>
        <v>-1.0778371442554557E-2</v>
      </c>
      <c r="J9" s="23"/>
    </row>
    <row r="10" spans="1:10" ht="63" outlineLevel="1" x14ac:dyDescent="0.25">
      <c r="A10" s="28" t="s">
        <v>20</v>
      </c>
      <c r="B10" s="29" t="s">
        <v>21</v>
      </c>
      <c r="C10" s="40">
        <v>22048</v>
      </c>
      <c r="D10" s="41">
        <v>22048</v>
      </c>
      <c r="E10" s="41">
        <v>0</v>
      </c>
      <c r="F10" s="56">
        <f t="shared" si="0"/>
        <v>-22048</v>
      </c>
      <c r="G10" s="22">
        <f t="shared" si="3"/>
        <v>-1</v>
      </c>
      <c r="H10" s="56">
        <f t="shared" si="1"/>
        <v>-22048</v>
      </c>
      <c r="I10" s="22">
        <f t="shared" si="2"/>
        <v>-1</v>
      </c>
      <c r="J10" s="23" t="s">
        <v>118</v>
      </c>
    </row>
    <row r="11" spans="1:10" ht="63" outlineLevel="1" x14ac:dyDescent="0.25">
      <c r="A11" s="28" t="s">
        <v>22</v>
      </c>
      <c r="B11" s="29" t="s">
        <v>23</v>
      </c>
      <c r="C11" s="40">
        <v>21028988.379999999</v>
      </c>
      <c r="D11" s="41">
        <v>20818752.989999998</v>
      </c>
      <c r="E11" s="41">
        <v>20759144.02</v>
      </c>
      <c r="F11" s="56">
        <f t="shared" si="0"/>
        <v>-269844.3599999994</v>
      </c>
      <c r="G11" s="22">
        <f t="shared" si="3"/>
        <v>-1.2832018122975408E-2</v>
      </c>
      <c r="H11" s="56">
        <f t="shared" si="1"/>
        <v>-59608.969999998808</v>
      </c>
      <c r="I11" s="22">
        <f t="shared" si="2"/>
        <v>-2.8632344131577225E-3</v>
      </c>
      <c r="J11" s="23"/>
    </row>
    <row r="12" spans="1:10" ht="31.5" outlineLevel="1" x14ac:dyDescent="0.25">
      <c r="A12" s="28" t="s">
        <v>111</v>
      </c>
      <c r="B12" s="29" t="s">
        <v>112</v>
      </c>
      <c r="C12" s="40">
        <v>1500000</v>
      </c>
      <c r="D12" s="41">
        <v>0</v>
      </c>
      <c r="E12" s="41">
        <v>0</v>
      </c>
      <c r="F12" s="56">
        <f t="shared" si="0"/>
        <v>-1500000</v>
      </c>
      <c r="G12" s="22">
        <f t="shared" si="3"/>
        <v>-1</v>
      </c>
      <c r="H12" s="56">
        <f t="shared" si="1"/>
        <v>0</v>
      </c>
      <c r="I12" s="22" t="s">
        <v>12</v>
      </c>
      <c r="J12" s="23" t="s">
        <v>115</v>
      </c>
    </row>
    <row r="13" spans="1:10" outlineLevel="1" x14ac:dyDescent="0.25">
      <c r="A13" s="28" t="s">
        <v>78</v>
      </c>
      <c r="B13" s="29" t="s">
        <v>79</v>
      </c>
      <c r="C13" s="42">
        <v>500000</v>
      </c>
      <c r="D13" s="41">
        <v>500000</v>
      </c>
      <c r="E13" s="43">
        <v>0</v>
      </c>
      <c r="F13" s="56">
        <f t="shared" si="0"/>
        <v>-500000</v>
      </c>
      <c r="G13" s="22">
        <f t="shared" si="3"/>
        <v>-1</v>
      </c>
      <c r="H13" s="56">
        <f t="shared" si="1"/>
        <v>-500000</v>
      </c>
      <c r="I13" s="22">
        <f t="shared" si="2"/>
        <v>-1</v>
      </c>
      <c r="J13" s="23" t="s">
        <v>128</v>
      </c>
    </row>
    <row r="14" spans="1:10" ht="66" customHeight="1" outlineLevel="1" x14ac:dyDescent="0.25">
      <c r="A14" s="28" t="s">
        <v>24</v>
      </c>
      <c r="B14" s="29" t="s">
        <v>25</v>
      </c>
      <c r="C14" s="42">
        <v>58307145.130000003</v>
      </c>
      <c r="D14" s="41">
        <v>71612032.819999993</v>
      </c>
      <c r="E14" s="41">
        <v>69827750.489999995</v>
      </c>
      <c r="F14" s="56">
        <f t="shared" si="0"/>
        <v>11520605.359999992</v>
      </c>
      <c r="G14" s="22">
        <f t="shared" si="3"/>
        <v>0.1975847957281045</v>
      </c>
      <c r="H14" s="56">
        <f t="shared" si="1"/>
        <v>-1784282.3299999982</v>
      </c>
      <c r="I14" s="22">
        <f t="shared" si="2"/>
        <v>-2.4915956994055355E-2</v>
      </c>
      <c r="J14" s="23" t="s">
        <v>91</v>
      </c>
    </row>
    <row r="15" spans="1:10" ht="56.25" customHeight="1" outlineLevel="1" x14ac:dyDescent="0.25">
      <c r="A15" s="32" t="s">
        <v>98</v>
      </c>
      <c r="B15" s="33" t="s">
        <v>101</v>
      </c>
      <c r="C15" s="44">
        <f>SUM(C16:C17)</f>
        <v>116000</v>
      </c>
      <c r="D15" s="44">
        <f t="shared" ref="D15:E15" si="4">SUM(D16:D17)</f>
        <v>50000</v>
      </c>
      <c r="E15" s="44">
        <f t="shared" si="4"/>
        <v>49992.800000000003</v>
      </c>
      <c r="F15" s="44">
        <f t="shared" si="0"/>
        <v>-66007.199999999997</v>
      </c>
      <c r="G15" s="21">
        <f t="shared" ref="G15:G50" si="5">E15/C15-100%</f>
        <v>-0.56902758620689653</v>
      </c>
      <c r="H15" s="57">
        <f t="shared" si="1"/>
        <v>-7.1999999999970896</v>
      </c>
      <c r="I15" s="21">
        <f t="shared" si="2"/>
        <v>-1.4399999999992197E-4</v>
      </c>
      <c r="J15" s="34"/>
    </row>
    <row r="16" spans="1:10" ht="63" outlineLevel="1" x14ac:dyDescent="0.25">
      <c r="A16" s="28" t="s">
        <v>113</v>
      </c>
      <c r="B16" s="29" t="s">
        <v>114</v>
      </c>
      <c r="C16" s="42">
        <v>66000</v>
      </c>
      <c r="D16" s="41">
        <v>0</v>
      </c>
      <c r="E16" s="41">
        <v>0</v>
      </c>
      <c r="F16" s="56">
        <f t="shared" si="0"/>
        <v>-66000</v>
      </c>
      <c r="G16" s="22">
        <f t="shared" ref="G16:G17" si="6">E16/C16-100%</f>
        <v>-1</v>
      </c>
      <c r="H16" s="56">
        <f t="shared" ref="H16:H17" si="7">E16-D16</f>
        <v>0</v>
      </c>
      <c r="I16" s="22" t="s">
        <v>12</v>
      </c>
      <c r="J16" s="23" t="s">
        <v>127</v>
      </c>
    </row>
    <row r="17" spans="1:10" ht="47.25" outlineLevel="1" x14ac:dyDescent="0.25">
      <c r="A17" s="28" t="s">
        <v>99</v>
      </c>
      <c r="B17" s="29" t="s">
        <v>100</v>
      </c>
      <c r="C17" s="42">
        <v>50000</v>
      </c>
      <c r="D17" s="41">
        <v>50000</v>
      </c>
      <c r="E17" s="41">
        <v>49992.800000000003</v>
      </c>
      <c r="F17" s="56">
        <f t="shared" si="0"/>
        <v>-7.1999999999970896</v>
      </c>
      <c r="G17" s="22">
        <f t="shared" si="6"/>
        <v>-1.4399999999992197E-4</v>
      </c>
      <c r="H17" s="56">
        <f t="shared" si="7"/>
        <v>-7.1999999999970896</v>
      </c>
      <c r="I17" s="22">
        <f t="shared" ref="I17" si="8">E17/D17-100%</f>
        <v>-1.4399999999992197E-4</v>
      </c>
      <c r="J17" s="23"/>
    </row>
    <row r="18" spans="1:10" x14ac:dyDescent="0.25">
      <c r="A18" s="26" t="s">
        <v>26</v>
      </c>
      <c r="B18" s="27" t="s">
        <v>27</v>
      </c>
      <c r="C18" s="45">
        <f>SUM(C19:C22)</f>
        <v>66099610.199999996</v>
      </c>
      <c r="D18" s="45">
        <f>SUM(D19:D22)</f>
        <v>87022113.250000015</v>
      </c>
      <c r="E18" s="45">
        <f>SUM(E19:E22)</f>
        <v>84718380.88000001</v>
      </c>
      <c r="F18" s="45">
        <f t="shared" si="0"/>
        <v>18618770.680000015</v>
      </c>
      <c r="G18" s="21">
        <f t="shared" si="5"/>
        <v>0.28167746562596241</v>
      </c>
      <c r="H18" s="57">
        <f t="shared" si="1"/>
        <v>-2303732.3700000048</v>
      </c>
      <c r="I18" s="21">
        <f t="shared" si="2"/>
        <v>-2.6472953643193686E-2</v>
      </c>
      <c r="J18" s="21"/>
    </row>
    <row r="19" spans="1:10" outlineLevel="1" x14ac:dyDescent="0.25">
      <c r="A19" s="28" t="s">
        <v>28</v>
      </c>
      <c r="B19" s="29" t="s">
        <v>29</v>
      </c>
      <c r="C19" s="46">
        <v>29223051.02</v>
      </c>
      <c r="D19" s="41">
        <v>31057929.920000002</v>
      </c>
      <c r="E19" s="43">
        <v>29067092.57</v>
      </c>
      <c r="F19" s="56">
        <f t="shared" si="0"/>
        <v>-155958.44999999925</v>
      </c>
      <c r="G19" s="22">
        <f t="shared" si="5"/>
        <v>-5.3368298160675343E-3</v>
      </c>
      <c r="H19" s="56">
        <f t="shared" si="1"/>
        <v>-1990837.3500000015</v>
      </c>
      <c r="I19" s="22">
        <f t="shared" si="2"/>
        <v>-6.4100774105938951E-2</v>
      </c>
      <c r="J19" s="23"/>
    </row>
    <row r="20" spans="1:10" ht="50.25" customHeight="1" outlineLevel="1" x14ac:dyDescent="0.25">
      <c r="A20" s="28" t="s">
        <v>30</v>
      </c>
      <c r="B20" s="29" t="s">
        <v>31</v>
      </c>
      <c r="C20" s="46">
        <v>35753838.75</v>
      </c>
      <c r="D20" s="41">
        <v>53420558.509999998</v>
      </c>
      <c r="E20" s="43">
        <v>53394355.079999998</v>
      </c>
      <c r="F20" s="56">
        <f t="shared" si="0"/>
        <v>17640516.329999998</v>
      </c>
      <c r="G20" s="22">
        <f t="shared" si="5"/>
        <v>0.49338803738941173</v>
      </c>
      <c r="H20" s="56">
        <f t="shared" si="1"/>
        <v>-26203.429999999702</v>
      </c>
      <c r="I20" s="22">
        <f t="shared" si="2"/>
        <v>-4.9051209367445558E-4</v>
      </c>
      <c r="J20" s="23" t="s">
        <v>119</v>
      </c>
    </row>
    <row r="21" spans="1:10" outlineLevel="1" x14ac:dyDescent="0.25">
      <c r="A21" s="28" t="s">
        <v>85</v>
      </c>
      <c r="B21" s="29" t="s">
        <v>86</v>
      </c>
      <c r="C21" s="46">
        <v>203371.43</v>
      </c>
      <c r="D21" s="41">
        <v>203371.43</v>
      </c>
      <c r="E21" s="43">
        <v>203371.43</v>
      </c>
      <c r="F21" s="56">
        <f t="shared" si="0"/>
        <v>0</v>
      </c>
      <c r="G21" s="22">
        <f t="shared" si="5"/>
        <v>0</v>
      </c>
      <c r="H21" s="56">
        <f t="shared" si="1"/>
        <v>0</v>
      </c>
      <c r="I21" s="22">
        <f t="shared" si="2"/>
        <v>0</v>
      </c>
      <c r="J21" s="23"/>
    </row>
    <row r="22" spans="1:10" ht="79.5" customHeight="1" outlineLevel="1" x14ac:dyDescent="0.25">
      <c r="A22" s="28" t="s">
        <v>32</v>
      </c>
      <c r="B22" s="29" t="s">
        <v>33</v>
      </c>
      <c r="C22" s="46">
        <v>919349</v>
      </c>
      <c r="D22" s="41">
        <v>2340253.39</v>
      </c>
      <c r="E22" s="43">
        <v>2053561.8</v>
      </c>
      <c r="F22" s="56">
        <f t="shared" si="0"/>
        <v>1134212.8</v>
      </c>
      <c r="G22" s="22">
        <f t="shared" si="5"/>
        <v>1.2337129860368585</v>
      </c>
      <c r="H22" s="56">
        <f t="shared" si="1"/>
        <v>-286691.59000000008</v>
      </c>
      <c r="I22" s="22">
        <f t="shared" si="2"/>
        <v>-0.12250450794133882</v>
      </c>
      <c r="J22" s="23" t="s">
        <v>120</v>
      </c>
    </row>
    <row r="23" spans="1:10" ht="31.5" x14ac:dyDescent="0.25">
      <c r="A23" s="26" t="s">
        <v>34</v>
      </c>
      <c r="B23" s="27" t="s">
        <v>35</v>
      </c>
      <c r="C23" s="45">
        <f>SUM(C24:C26)</f>
        <v>38234732.810000002</v>
      </c>
      <c r="D23" s="45">
        <f t="shared" ref="D23:E23" si="9">SUM(D24:D26)</f>
        <v>41566241.650000006</v>
      </c>
      <c r="E23" s="45">
        <f t="shared" si="9"/>
        <v>40938402.920000002</v>
      </c>
      <c r="F23" s="45">
        <f t="shared" si="0"/>
        <v>2703670.1099999994</v>
      </c>
      <c r="G23" s="21">
        <f t="shared" si="5"/>
        <v>7.0712410190895136E-2</v>
      </c>
      <c r="H23" s="57">
        <f t="shared" si="1"/>
        <v>-627838.73000000417</v>
      </c>
      <c r="I23" s="21">
        <f t="shared" si="2"/>
        <v>-1.5104534475033682E-2</v>
      </c>
      <c r="J23" s="21"/>
    </row>
    <row r="24" spans="1:10" ht="31.5" outlineLevel="1" x14ac:dyDescent="0.25">
      <c r="A24" s="28" t="s">
        <v>36</v>
      </c>
      <c r="B24" s="29" t="s">
        <v>37</v>
      </c>
      <c r="C24" s="46">
        <v>17827315.350000001</v>
      </c>
      <c r="D24" s="41">
        <v>11306386.140000001</v>
      </c>
      <c r="E24" s="43">
        <v>11020755.199999999</v>
      </c>
      <c r="F24" s="56">
        <f t="shared" si="0"/>
        <v>-6806560.1500000022</v>
      </c>
      <c r="G24" s="22">
        <f t="shared" si="5"/>
        <v>-0.38180511290501185</v>
      </c>
      <c r="H24" s="56">
        <f t="shared" si="1"/>
        <v>-285630.94000000134</v>
      </c>
      <c r="I24" s="22">
        <f t="shared" si="2"/>
        <v>-2.5262797189412267E-2</v>
      </c>
      <c r="J24" s="23" t="s">
        <v>122</v>
      </c>
    </row>
    <row r="25" spans="1:10" ht="47.25" outlineLevel="1" x14ac:dyDescent="0.25">
      <c r="A25" s="28" t="s">
        <v>38</v>
      </c>
      <c r="B25" s="29" t="s">
        <v>39</v>
      </c>
      <c r="C25" s="46">
        <v>3631877.13</v>
      </c>
      <c r="D25" s="41">
        <v>7120427.9199999999</v>
      </c>
      <c r="E25" s="43">
        <v>6780942.7199999997</v>
      </c>
      <c r="F25" s="56">
        <f t="shared" si="0"/>
        <v>3149065.59</v>
      </c>
      <c r="G25" s="22">
        <f t="shared" si="5"/>
        <v>0.86706281002408248</v>
      </c>
      <c r="H25" s="56">
        <f t="shared" si="1"/>
        <v>-339485.20000000019</v>
      </c>
      <c r="I25" s="22">
        <f t="shared" si="2"/>
        <v>-4.7677640138234834E-2</v>
      </c>
      <c r="J25" s="23" t="s">
        <v>123</v>
      </c>
    </row>
    <row r="26" spans="1:10" ht="36" customHeight="1" outlineLevel="1" x14ac:dyDescent="0.25">
      <c r="A26" s="28" t="s">
        <v>40</v>
      </c>
      <c r="B26" s="29" t="s">
        <v>41</v>
      </c>
      <c r="C26" s="46">
        <v>16775540.33</v>
      </c>
      <c r="D26" s="41">
        <v>23139427.59</v>
      </c>
      <c r="E26" s="43">
        <v>23136705</v>
      </c>
      <c r="F26" s="56">
        <f t="shared" si="0"/>
        <v>6361164.6699999999</v>
      </c>
      <c r="G26" s="22">
        <f t="shared" si="5"/>
        <v>0.37919283342690391</v>
      </c>
      <c r="H26" s="56">
        <f t="shared" si="1"/>
        <v>-2722.589999999851</v>
      </c>
      <c r="I26" s="22">
        <f t="shared" si="2"/>
        <v>-1.1766021391024228E-4</v>
      </c>
      <c r="J26" s="23" t="s">
        <v>121</v>
      </c>
    </row>
    <row r="27" spans="1:10" x14ac:dyDescent="0.25">
      <c r="A27" s="26" t="s">
        <v>87</v>
      </c>
      <c r="B27" s="27" t="s">
        <v>88</v>
      </c>
      <c r="C27" s="45">
        <f>C28+C29</f>
        <v>2315584</v>
      </c>
      <c r="D27" s="45">
        <f t="shared" ref="D27:E27" si="10">D28+D29</f>
        <v>18517224.48</v>
      </c>
      <c r="E27" s="45">
        <f t="shared" si="10"/>
        <v>13049822.91</v>
      </c>
      <c r="F27" s="57">
        <f t="shared" si="0"/>
        <v>10734238.91</v>
      </c>
      <c r="G27" s="37">
        <f t="shared" si="5"/>
        <v>4.6356508379743513</v>
      </c>
      <c r="H27" s="57">
        <f t="shared" si="1"/>
        <v>-5467401.5700000003</v>
      </c>
      <c r="I27" s="21">
        <f t="shared" si="2"/>
        <v>-0.29526031700405242</v>
      </c>
      <c r="J27" s="21"/>
    </row>
    <row r="28" spans="1:10" ht="31.5" outlineLevel="2" x14ac:dyDescent="0.25">
      <c r="A28" s="28" t="s">
        <v>89</v>
      </c>
      <c r="B28" s="29" t="s">
        <v>90</v>
      </c>
      <c r="C28" s="46">
        <v>1615584</v>
      </c>
      <c r="D28" s="41">
        <v>13813727.539999999</v>
      </c>
      <c r="E28" s="43">
        <v>8346325.9699999997</v>
      </c>
      <c r="F28" s="56">
        <f t="shared" si="0"/>
        <v>6730741.9699999997</v>
      </c>
      <c r="G28" s="22">
        <f t="shared" si="5"/>
        <v>4.1661355707905008</v>
      </c>
      <c r="H28" s="56">
        <f t="shared" si="1"/>
        <v>-5467401.5699999994</v>
      </c>
      <c r="I28" s="22">
        <f t="shared" si="2"/>
        <v>-0.39579480297176906</v>
      </c>
      <c r="J28" s="23" t="s">
        <v>94</v>
      </c>
    </row>
    <row r="29" spans="1:10" ht="31.5" outlineLevel="2" x14ac:dyDescent="0.25">
      <c r="A29" s="28" t="s">
        <v>92</v>
      </c>
      <c r="B29" s="29" t="s">
        <v>93</v>
      </c>
      <c r="C29" s="46">
        <v>700000</v>
      </c>
      <c r="D29" s="41">
        <v>4703496.9400000004</v>
      </c>
      <c r="E29" s="43">
        <v>4703496.9400000004</v>
      </c>
      <c r="F29" s="56">
        <f t="shared" si="0"/>
        <v>4003496.9400000004</v>
      </c>
      <c r="G29" s="22">
        <f t="shared" si="5"/>
        <v>5.7192813428571432</v>
      </c>
      <c r="H29" s="56">
        <f t="shared" si="1"/>
        <v>0</v>
      </c>
      <c r="I29" s="22">
        <f t="shared" si="2"/>
        <v>0</v>
      </c>
      <c r="J29" s="23" t="s">
        <v>94</v>
      </c>
    </row>
    <row r="30" spans="1:10" x14ac:dyDescent="0.25">
      <c r="A30" s="26" t="s">
        <v>42</v>
      </c>
      <c r="B30" s="27" t="s">
        <v>43</v>
      </c>
      <c r="C30" s="45">
        <f>SUM(C31:C34)</f>
        <v>558864532.25</v>
      </c>
      <c r="D30" s="45">
        <f>SUM(D31:D34)</f>
        <v>597580434.28999996</v>
      </c>
      <c r="E30" s="45">
        <f>SUM(E31:E34)</f>
        <v>588767344.33999991</v>
      </c>
      <c r="F30" s="57">
        <f t="shared" si="0"/>
        <v>29902812.089999914</v>
      </c>
      <c r="G30" s="21">
        <f t="shared" si="5"/>
        <v>5.3506369369354267E-2</v>
      </c>
      <c r="H30" s="57">
        <f t="shared" si="1"/>
        <v>-8813089.9500000477</v>
      </c>
      <c r="I30" s="21">
        <f t="shared" si="2"/>
        <v>-1.474795599770784E-2</v>
      </c>
      <c r="J30" s="21"/>
    </row>
    <row r="31" spans="1:10" outlineLevel="1" x14ac:dyDescent="0.25">
      <c r="A31" s="28" t="s">
        <v>44</v>
      </c>
      <c r="B31" s="29" t="s">
        <v>45</v>
      </c>
      <c r="C31" s="46">
        <v>149830645.34</v>
      </c>
      <c r="D31" s="41">
        <v>158077705.13</v>
      </c>
      <c r="E31" s="43">
        <v>155389364.5</v>
      </c>
      <c r="F31" s="56">
        <f t="shared" si="0"/>
        <v>5558719.1599999964</v>
      </c>
      <c r="G31" s="22">
        <f t="shared" si="5"/>
        <v>3.7100014802619263E-2</v>
      </c>
      <c r="H31" s="56">
        <f t="shared" si="1"/>
        <v>-2688340.6299999952</v>
      </c>
      <c r="I31" s="22">
        <f t="shared" si="2"/>
        <v>-1.700645026311054E-2</v>
      </c>
      <c r="J31" s="23"/>
    </row>
    <row r="32" spans="1:10" ht="36.75" customHeight="1" outlineLevel="1" x14ac:dyDescent="0.25">
      <c r="A32" s="28" t="s">
        <v>46</v>
      </c>
      <c r="B32" s="29" t="s">
        <v>47</v>
      </c>
      <c r="C32" s="46">
        <v>256946274.43000001</v>
      </c>
      <c r="D32" s="41">
        <v>307501761.05000001</v>
      </c>
      <c r="E32" s="43">
        <v>302865908.63999999</v>
      </c>
      <c r="F32" s="56">
        <f t="shared" si="0"/>
        <v>45919634.209999979</v>
      </c>
      <c r="G32" s="22">
        <f t="shared" si="5"/>
        <v>0.17871297924776841</v>
      </c>
      <c r="H32" s="56">
        <f t="shared" si="1"/>
        <v>-4635852.4100000262</v>
      </c>
      <c r="I32" s="22">
        <f t="shared" si="2"/>
        <v>-1.5075856457440695E-2</v>
      </c>
      <c r="J32" s="23" t="s">
        <v>121</v>
      </c>
    </row>
    <row r="33" spans="1:10" ht="33" customHeight="1" outlineLevel="1" x14ac:dyDescent="0.25">
      <c r="A33" s="28" t="s">
        <v>48</v>
      </c>
      <c r="B33" s="29" t="s">
        <v>49</v>
      </c>
      <c r="C33" s="46">
        <v>123164602.26000001</v>
      </c>
      <c r="D33" s="41">
        <v>104098543.56</v>
      </c>
      <c r="E33" s="43">
        <v>102770528.05</v>
      </c>
      <c r="F33" s="56">
        <f t="shared" si="0"/>
        <v>-20394074.210000008</v>
      </c>
      <c r="G33" s="22">
        <f t="shared" si="5"/>
        <v>-0.16558389209058777</v>
      </c>
      <c r="H33" s="56">
        <f t="shared" si="1"/>
        <v>-1328015.5100000054</v>
      </c>
      <c r="I33" s="22">
        <f t="shared" si="2"/>
        <v>-1.2757291933047754E-2</v>
      </c>
      <c r="J33" s="23" t="s">
        <v>124</v>
      </c>
    </row>
    <row r="34" spans="1:10" outlineLevel="1" x14ac:dyDescent="0.25">
      <c r="A34" s="28" t="s">
        <v>50</v>
      </c>
      <c r="B34" s="29" t="s">
        <v>51</v>
      </c>
      <c r="C34" s="46">
        <v>28923010.219999999</v>
      </c>
      <c r="D34" s="41">
        <v>27902424.550000001</v>
      </c>
      <c r="E34" s="43">
        <v>27741543.149999999</v>
      </c>
      <c r="F34" s="56">
        <f t="shared" si="0"/>
        <v>-1181467.0700000003</v>
      </c>
      <c r="G34" s="22">
        <f t="shared" si="5"/>
        <v>-4.0848689711523445E-2</v>
      </c>
      <c r="H34" s="56">
        <f t="shared" si="1"/>
        <v>-160881.40000000224</v>
      </c>
      <c r="I34" s="22">
        <f t="shared" si="2"/>
        <v>-5.7658573616679032E-3</v>
      </c>
      <c r="J34" s="23"/>
    </row>
    <row r="35" spans="1:10" x14ac:dyDescent="0.25">
      <c r="A35" s="26" t="s">
        <v>52</v>
      </c>
      <c r="B35" s="27" t="s">
        <v>53</v>
      </c>
      <c r="C35" s="45">
        <f>SUM(C36:C37)</f>
        <v>105213236.68000001</v>
      </c>
      <c r="D35" s="45">
        <f t="shared" ref="D35:E35" si="11">SUM(D36:D37)</f>
        <v>132312254.54000001</v>
      </c>
      <c r="E35" s="45">
        <f t="shared" si="11"/>
        <v>132028905.78</v>
      </c>
      <c r="F35" s="57">
        <f t="shared" si="0"/>
        <v>26815669.099999994</v>
      </c>
      <c r="G35" s="21">
        <f t="shared" si="5"/>
        <v>0.25486972881138814</v>
      </c>
      <c r="H35" s="57">
        <f t="shared" si="1"/>
        <v>-283348.76000000536</v>
      </c>
      <c r="I35" s="21">
        <f t="shared" si="2"/>
        <v>-2.1415156213995257E-3</v>
      </c>
      <c r="J35" s="21"/>
    </row>
    <row r="36" spans="1:10" ht="51" customHeight="1" outlineLevel="1" x14ac:dyDescent="0.25">
      <c r="A36" s="28" t="s">
        <v>54</v>
      </c>
      <c r="B36" s="29" t="s">
        <v>55</v>
      </c>
      <c r="C36" s="46">
        <v>62390425.719999999</v>
      </c>
      <c r="D36" s="41">
        <v>82343739.700000003</v>
      </c>
      <c r="E36" s="43">
        <v>82291126.159999996</v>
      </c>
      <c r="F36" s="56">
        <f t="shared" si="0"/>
        <v>19900700.439999998</v>
      </c>
      <c r="G36" s="22">
        <f t="shared" si="5"/>
        <v>0.3189704223098544</v>
      </c>
      <c r="H36" s="56">
        <f t="shared" si="1"/>
        <v>-52613.540000006557</v>
      </c>
      <c r="I36" s="22">
        <f t="shared" si="2"/>
        <v>-6.3895009130865432E-4</v>
      </c>
      <c r="J36" s="23" t="s">
        <v>126</v>
      </c>
    </row>
    <row r="37" spans="1:10" ht="79.5" customHeight="1" outlineLevel="1" x14ac:dyDescent="0.25">
      <c r="A37" s="28" t="s">
        <v>56</v>
      </c>
      <c r="B37" s="29" t="s">
        <v>57</v>
      </c>
      <c r="C37" s="46">
        <v>42822810.960000001</v>
      </c>
      <c r="D37" s="41">
        <v>49968514.840000004</v>
      </c>
      <c r="E37" s="43">
        <v>49737779.619999997</v>
      </c>
      <c r="F37" s="56">
        <f t="shared" si="0"/>
        <v>6914968.6599999964</v>
      </c>
      <c r="G37" s="22">
        <f t="shared" si="5"/>
        <v>0.1614786256432148</v>
      </c>
      <c r="H37" s="56">
        <f t="shared" si="1"/>
        <v>-230735.22000000626</v>
      </c>
      <c r="I37" s="22">
        <f t="shared" si="2"/>
        <v>-4.617612125131676E-3</v>
      </c>
      <c r="J37" s="23" t="s">
        <v>125</v>
      </c>
    </row>
    <row r="38" spans="1:10" x14ac:dyDescent="0.25">
      <c r="A38" s="26" t="s">
        <v>58</v>
      </c>
      <c r="B38" s="27" t="s">
        <v>59</v>
      </c>
      <c r="C38" s="45">
        <f>SUM(C39:C41)</f>
        <v>14507206.08</v>
      </c>
      <c r="D38" s="45">
        <f t="shared" ref="D38:E38" si="12">SUM(D39:D41)</f>
        <v>13884205.32</v>
      </c>
      <c r="E38" s="45">
        <f t="shared" si="12"/>
        <v>12751533.949999999</v>
      </c>
      <c r="F38" s="57">
        <f t="shared" si="0"/>
        <v>-1755672.1300000008</v>
      </c>
      <c r="G38" s="21">
        <f t="shared" si="5"/>
        <v>-0.12102069277284311</v>
      </c>
      <c r="H38" s="57">
        <f t="shared" si="1"/>
        <v>-1132671.370000001</v>
      </c>
      <c r="I38" s="21">
        <f t="shared" si="2"/>
        <v>-8.1579848748592365E-2</v>
      </c>
      <c r="J38" s="21"/>
    </row>
    <row r="39" spans="1:10" outlineLevel="1" x14ac:dyDescent="0.25">
      <c r="A39" s="28" t="s">
        <v>60</v>
      </c>
      <c r="B39" s="29" t="s">
        <v>61</v>
      </c>
      <c r="C39" s="46">
        <v>5843075.0800000001</v>
      </c>
      <c r="D39" s="41">
        <v>5843074.3200000003</v>
      </c>
      <c r="E39" s="43">
        <v>5843074.3200000003</v>
      </c>
      <c r="F39" s="56">
        <f t="shared" si="0"/>
        <v>-0.75999999977648258</v>
      </c>
      <c r="G39" s="22">
        <f t="shared" si="5"/>
        <v>-1.30068498083169E-7</v>
      </c>
      <c r="H39" s="56">
        <f t="shared" si="1"/>
        <v>0</v>
      </c>
      <c r="I39" s="22">
        <f t="shared" si="2"/>
        <v>0</v>
      </c>
      <c r="J39" s="23"/>
    </row>
    <row r="40" spans="1:10" ht="51" customHeight="1" outlineLevel="1" x14ac:dyDescent="0.25">
      <c r="A40" s="28" t="s">
        <v>62</v>
      </c>
      <c r="B40" s="29" t="s">
        <v>63</v>
      </c>
      <c r="C40" s="46">
        <v>2000000</v>
      </c>
      <c r="D40" s="41">
        <v>2100000</v>
      </c>
      <c r="E40" s="43">
        <v>1757324</v>
      </c>
      <c r="F40" s="56">
        <f t="shared" si="0"/>
        <v>-242676</v>
      </c>
      <c r="G40" s="22">
        <f t="shared" si="5"/>
        <v>-0.12133799999999995</v>
      </c>
      <c r="H40" s="56">
        <f t="shared" si="1"/>
        <v>-342676</v>
      </c>
      <c r="I40" s="22">
        <f t="shared" si="2"/>
        <v>-0.16317904761904767</v>
      </c>
      <c r="J40" s="23" t="s">
        <v>95</v>
      </c>
    </row>
    <row r="41" spans="1:10" ht="50.25" customHeight="1" outlineLevel="1" x14ac:dyDescent="0.25">
      <c r="A41" s="28" t="s">
        <v>64</v>
      </c>
      <c r="B41" s="29" t="s">
        <v>65</v>
      </c>
      <c r="C41" s="46">
        <v>6664131</v>
      </c>
      <c r="D41" s="41">
        <v>5941131</v>
      </c>
      <c r="E41" s="43">
        <v>5151135.63</v>
      </c>
      <c r="F41" s="56">
        <f t="shared" si="0"/>
        <v>-1512995.37</v>
      </c>
      <c r="G41" s="22">
        <f t="shared" si="5"/>
        <v>-0.22703565851271534</v>
      </c>
      <c r="H41" s="56">
        <f t="shared" si="1"/>
        <v>-789995.37000000011</v>
      </c>
      <c r="I41" s="22">
        <f t="shared" si="2"/>
        <v>-0.13297053540815718</v>
      </c>
      <c r="J41" s="23" t="s">
        <v>96</v>
      </c>
    </row>
    <row r="42" spans="1:10" ht="31.5" x14ac:dyDescent="0.25">
      <c r="A42" s="26" t="s">
        <v>66</v>
      </c>
      <c r="B42" s="27" t="s">
        <v>67</v>
      </c>
      <c r="C42" s="47">
        <f>SUM(C43:C44)</f>
        <v>5038291</v>
      </c>
      <c r="D42" s="47">
        <f t="shared" ref="D42:E42" si="13">SUM(D43:D44)</f>
        <v>42253977.359999999</v>
      </c>
      <c r="E42" s="47">
        <f t="shared" si="13"/>
        <v>42220714.619999997</v>
      </c>
      <c r="F42" s="57">
        <f t="shared" si="0"/>
        <v>37182423.619999997</v>
      </c>
      <c r="G42" s="21">
        <f t="shared" si="5"/>
        <v>7.3799674572191236</v>
      </c>
      <c r="H42" s="57">
        <f t="shared" si="1"/>
        <v>-33262.740000002086</v>
      </c>
      <c r="I42" s="21">
        <f t="shared" si="2"/>
        <v>-7.8720968008783032E-4</v>
      </c>
      <c r="J42" s="21"/>
    </row>
    <row r="43" spans="1:10" ht="49.5" customHeight="1" outlineLevel="1" x14ac:dyDescent="0.25">
      <c r="A43" s="28" t="s">
        <v>68</v>
      </c>
      <c r="B43" s="29" t="s">
        <v>69</v>
      </c>
      <c r="C43" s="48">
        <v>4038291</v>
      </c>
      <c r="D43" s="41">
        <v>41162872.359999999</v>
      </c>
      <c r="E43" s="43">
        <v>41129753.619999997</v>
      </c>
      <c r="F43" s="56">
        <f t="shared" si="0"/>
        <v>37091462.619999997</v>
      </c>
      <c r="G43" s="22">
        <f t="shared" si="5"/>
        <v>9.1849405156785373</v>
      </c>
      <c r="H43" s="56">
        <f t="shared" si="1"/>
        <v>-33118.740000002086</v>
      </c>
      <c r="I43" s="22">
        <f t="shared" si="2"/>
        <v>-8.0457796313027075E-4</v>
      </c>
      <c r="J43" s="30" t="s">
        <v>126</v>
      </c>
    </row>
    <row r="44" spans="1:10" ht="63" outlineLevel="1" x14ac:dyDescent="0.25">
      <c r="A44" s="28" t="s">
        <v>70</v>
      </c>
      <c r="B44" s="29" t="s">
        <v>71</v>
      </c>
      <c r="C44" s="46">
        <v>1000000</v>
      </c>
      <c r="D44" s="41">
        <v>1091105</v>
      </c>
      <c r="E44" s="43">
        <v>1090961</v>
      </c>
      <c r="F44" s="56">
        <f t="shared" si="0"/>
        <v>90961</v>
      </c>
      <c r="G44" s="22">
        <f t="shared" si="5"/>
        <v>9.096100000000007E-2</v>
      </c>
      <c r="H44" s="56">
        <f t="shared" si="1"/>
        <v>-144</v>
      </c>
      <c r="I44" s="22">
        <f t="shared" si="2"/>
        <v>-1.3197629925620902E-4</v>
      </c>
      <c r="J44" s="23" t="s">
        <v>97</v>
      </c>
    </row>
    <row r="45" spans="1:10" ht="47.25" outlineLevel="1" x14ac:dyDescent="0.25">
      <c r="A45" s="32" t="s">
        <v>102</v>
      </c>
      <c r="B45" s="33" t="s">
        <v>105</v>
      </c>
      <c r="C45" s="49">
        <v>0</v>
      </c>
      <c r="D45" s="50">
        <f>D46</f>
        <v>7000</v>
      </c>
      <c r="E45" s="51">
        <f>E46</f>
        <v>6774.04</v>
      </c>
      <c r="F45" s="57">
        <f t="shared" si="0"/>
        <v>6774.04</v>
      </c>
      <c r="G45" s="21" t="s">
        <v>12</v>
      </c>
      <c r="H45" s="57">
        <f t="shared" si="1"/>
        <v>-225.96000000000004</v>
      </c>
      <c r="I45" s="21">
        <f t="shared" si="2"/>
        <v>-3.2279999999999975E-2</v>
      </c>
      <c r="J45" s="34"/>
    </row>
    <row r="46" spans="1:10" ht="35.25" customHeight="1" outlineLevel="1" x14ac:dyDescent="0.25">
      <c r="A46" s="28" t="s">
        <v>104</v>
      </c>
      <c r="B46" s="29" t="s">
        <v>103</v>
      </c>
      <c r="C46" s="46">
        <v>0</v>
      </c>
      <c r="D46" s="41">
        <v>7000</v>
      </c>
      <c r="E46" s="43">
        <v>6774.04</v>
      </c>
      <c r="F46" s="56">
        <f t="shared" si="0"/>
        <v>6774.04</v>
      </c>
      <c r="G46" s="22" t="s">
        <v>12</v>
      </c>
      <c r="H46" s="56">
        <f t="shared" si="1"/>
        <v>-225.96000000000004</v>
      </c>
      <c r="I46" s="22">
        <f t="shared" si="2"/>
        <v>-3.2279999999999975E-2</v>
      </c>
      <c r="J46" s="23" t="s">
        <v>106</v>
      </c>
    </row>
    <row r="47" spans="1:10" ht="65.25" customHeight="1" x14ac:dyDescent="0.25">
      <c r="A47" s="26" t="s">
        <v>72</v>
      </c>
      <c r="B47" s="27" t="s">
        <v>73</v>
      </c>
      <c r="C47" s="45">
        <f>C48</f>
        <v>4212905</v>
      </c>
      <c r="D47" s="45">
        <f t="shared" ref="D47:E47" si="14">D48</f>
        <v>4212905</v>
      </c>
      <c r="E47" s="45">
        <f t="shared" si="14"/>
        <v>4212905</v>
      </c>
      <c r="F47" s="57">
        <f t="shared" si="0"/>
        <v>0</v>
      </c>
      <c r="G47" s="21">
        <f t="shared" si="5"/>
        <v>0</v>
      </c>
      <c r="H47" s="57">
        <f t="shared" si="1"/>
        <v>0</v>
      </c>
      <c r="I47" s="21">
        <f t="shared" si="2"/>
        <v>0</v>
      </c>
      <c r="J47" s="21"/>
    </row>
    <row r="48" spans="1:10" ht="63" outlineLevel="1" x14ac:dyDescent="0.25">
      <c r="A48" s="2" t="s">
        <v>74</v>
      </c>
      <c r="B48" s="3" t="s">
        <v>75</v>
      </c>
      <c r="C48" s="52">
        <v>4212905</v>
      </c>
      <c r="D48" s="53">
        <v>4212905</v>
      </c>
      <c r="E48" s="54">
        <v>4212905</v>
      </c>
      <c r="F48" s="58">
        <f t="shared" si="0"/>
        <v>0</v>
      </c>
      <c r="G48" s="4">
        <f t="shared" si="5"/>
        <v>0</v>
      </c>
      <c r="H48" s="58">
        <f t="shared" si="1"/>
        <v>0</v>
      </c>
      <c r="I48" s="4">
        <f t="shared" si="2"/>
        <v>0</v>
      </c>
      <c r="J48" s="31"/>
    </row>
    <row r="49" spans="1:10" x14ac:dyDescent="0.25">
      <c r="A49" s="9"/>
      <c r="B49" s="10"/>
      <c r="C49" s="11"/>
      <c r="D49" s="10"/>
      <c r="E49" s="12"/>
      <c r="F49" s="6"/>
      <c r="G49" s="7"/>
      <c r="H49" s="8"/>
      <c r="I49" s="7"/>
      <c r="J49" s="17"/>
    </row>
    <row r="50" spans="1:10" x14ac:dyDescent="0.25">
      <c r="A50" s="14" t="s">
        <v>76</v>
      </c>
      <c r="B50" s="15"/>
      <c r="C50" s="55">
        <f>C6+C18+C23+C27+C30+C35+C38+C42+C47+C15</f>
        <v>929360980.92999995</v>
      </c>
      <c r="D50" s="55">
        <f>D6+D18+D23+D27+D30+D35+D38+D42+D47+D15+D45</f>
        <v>1085588701.3799999</v>
      </c>
      <c r="E50" s="55">
        <f>E6+E18+E23+E27+E30+E35+E38+E42+E47+E15+E45</f>
        <v>1064023809.4</v>
      </c>
      <c r="F50" s="55">
        <f>F6+F18+F23+F27+F30+F35+F38+F42+F47+F15+F45</f>
        <v>134662828.46999994</v>
      </c>
      <c r="G50" s="38">
        <f t="shared" si="5"/>
        <v>0.14489830241769419</v>
      </c>
      <c r="H50" s="59">
        <f t="shared" si="1"/>
        <v>-21564891.9799999</v>
      </c>
      <c r="I50" s="16">
        <f t="shared" si="2"/>
        <v>-1.9864698253202695E-2</v>
      </c>
      <c r="J50" s="16"/>
    </row>
    <row r="51" spans="1:10" x14ac:dyDescent="0.25">
      <c r="A51" s="5"/>
      <c r="B51" s="5"/>
      <c r="C51" s="13"/>
      <c r="D51" s="13"/>
      <c r="E51" s="13"/>
    </row>
    <row r="52" spans="1:10" x14ac:dyDescent="0.25">
      <c r="A52" s="60"/>
      <c r="B52" s="61"/>
      <c r="C52" s="61"/>
      <c r="D52" s="61"/>
      <c r="E52" s="61"/>
    </row>
  </sheetData>
  <mergeCells count="11">
    <mergeCell ref="A52:E52"/>
    <mergeCell ref="A1:J1"/>
    <mergeCell ref="A2:J2"/>
    <mergeCell ref="A3:A4"/>
    <mergeCell ref="B3:B4"/>
    <mergeCell ref="C3:C4"/>
    <mergeCell ref="D3:D4"/>
    <mergeCell ref="E3:E4"/>
    <mergeCell ref="F3:G3"/>
    <mergeCell ref="H3:I3"/>
    <mergeCell ref="J3:J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dcterms:created xsi:type="dcterms:W3CDTF">2021-04-06T12:16:01Z</dcterms:created>
  <dcterms:modified xsi:type="dcterms:W3CDTF">2025-03-06T12:35:18Z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