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525" yWindow="-105" windowWidth="21870" windowHeight="12225"/>
  </bookViews>
  <sheets>
    <sheet name="1 кв" sheetId="4" r:id="rId1"/>
  </sheets>
  <definedNames>
    <definedName name="_xlnm.Print_Titles" localSheetId="0">'1 кв'!#REF!</definedName>
  </definedNames>
  <calcPr calcId="145621"/>
</workbook>
</file>

<file path=xl/calcChain.xml><?xml version="1.0" encoding="utf-8"?>
<calcChain xmlns="http://schemas.openxmlformats.org/spreadsheetml/2006/main">
  <c r="H7" i="4" l="1"/>
  <c r="I7" i="4"/>
  <c r="I8" i="4"/>
  <c r="I9" i="4"/>
  <c r="I10" i="4"/>
  <c r="I11" i="4"/>
  <c r="I12" i="4"/>
  <c r="I13" i="4"/>
  <c r="I15" i="4"/>
  <c r="I16" i="4"/>
  <c r="I18" i="4"/>
  <c r="I19" i="4"/>
  <c r="I20" i="4"/>
  <c r="I21" i="4"/>
  <c r="I22" i="4"/>
  <c r="I24" i="4"/>
  <c r="I25" i="4"/>
  <c r="I26" i="4"/>
  <c r="I28" i="4"/>
  <c r="I29" i="4"/>
  <c r="I31" i="4"/>
  <c r="I32" i="4"/>
  <c r="I33" i="4"/>
  <c r="I34" i="4"/>
  <c r="I35" i="4"/>
  <c r="I37" i="4"/>
  <c r="I38" i="4"/>
  <c r="I40" i="4"/>
  <c r="I41" i="4"/>
  <c r="I42" i="4"/>
  <c r="I44" i="4"/>
  <c r="I45" i="4"/>
  <c r="I46" i="4"/>
  <c r="I47" i="4"/>
  <c r="I49" i="4"/>
  <c r="H49" i="4"/>
  <c r="G48" i="4"/>
  <c r="F48" i="4"/>
  <c r="H47" i="4"/>
  <c r="H46" i="4"/>
  <c r="H45" i="4"/>
  <c r="H44" i="4"/>
  <c r="G43" i="4"/>
  <c r="F43" i="4"/>
  <c r="H42" i="4"/>
  <c r="H41" i="4"/>
  <c r="H40" i="4"/>
  <c r="G39" i="4"/>
  <c r="F39" i="4"/>
  <c r="H38" i="4"/>
  <c r="H37" i="4"/>
  <c r="G36" i="4"/>
  <c r="F36" i="4"/>
  <c r="H35" i="4"/>
  <c r="H34" i="4"/>
  <c r="H33" i="4"/>
  <c r="H32" i="4"/>
  <c r="H31" i="4"/>
  <c r="G30" i="4"/>
  <c r="F30" i="4"/>
  <c r="H29" i="4"/>
  <c r="H28" i="4"/>
  <c r="G27" i="4"/>
  <c r="H27" i="4" s="1"/>
  <c r="F27" i="4"/>
  <c r="H26" i="4"/>
  <c r="H25" i="4"/>
  <c r="H24" i="4"/>
  <c r="G23" i="4"/>
  <c r="F23" i="4"/>
  <c r="H22" i="4"/>
  <c r="H21" i="4"/>
  <c r="H20" i="4"/>
  <c r="H19" i="4"/>
  <c r="H18" i="4"/>
  <c r="G17" i="4"/>
  <c r="F17" i="4"/>
  <c r="H16" i="4"/>
  <c r="H15" i="4"/>
  <c r="G14" i="4"/>
  <c r="F14" i="4"/>
  <c r="H13" i="4"/>
  <c r="H12" i="4"/>
  <c r="H11" i="4"/>
  <c r="H10" i="4"/>
  <c r="H9" i="4"/>
  <c r="H8" i="4"/>
  <c r="G6" i="4"/>
  <c r="F6" i="4"/>
  <c r="H30" i="4" l="1"/>
  <c r="H23" i="4"/>
  <c r="H43" i="4"/>
  <c r="H36" i="4"/>
  <c r="F50" i="4"/>
  <c r="H14" i="4"/>
  <c r="G50" i="4"/>
  <c r="H39" i="4"/>
  <c r="H48" i="4"/>
  <c r="H17" i="4"/>
  <c r="H6" i="4"/>
  <c r="H50" i="4" l="1"/>
  <c r="E7" i="4"/>
  <c r="E8" i="4"/>
  <c r="E9" i="4"/>
  <c r="E10" i="4"/>
  <c r="E11" i="4"/>
  <c r="E12" i="4"/>
  <c r="E13" i="4"/>
  <c r="E15" i="4"/>
  <c r="E16" i="4"/>
  <c r="E18" i="4"/>
  <c r="E19" i="4"/>
  <c r="E20" i="4"/>
  <c r="E21" i="4"/>
  <c r="E22" i="4"/>
  <c r="E24" i="4"/>
  <c r="E25" i="4"/>
  <c r="E26" i="4"/>
  <c r="E28" i="4"/>
  <c r="E29" i="4"/>
  <c r="E31" i="4"/>
  <c r="E32" i="4"/>
  <c r="E33" i="4"/>
  <c r="E34" i="4"/>
  <c r="E35" i="4"/>
  <c r="E37" i="4"/>
  <c r="E38" i="4"/>
  <c r="E40" i="4"/>
  <c r="E41" i="4"/>
  <c r="E42" i="4"/>
  <c r="E44" i="4"/>
  <c r="E45" i="4"/>
  <c r="E46" i="4"/>
  <c r="E47" i="4"/>
  <c r="E49" i="4"/>
  <c r="C14" i="4" l="1"/>
  <c r="D43" i="4"/>
  <c r="I43" i="4" s="1"/>
  <c r="C43" i="4"/>
  <c r="D14" i="4"/>
  <c r="I14" i="4" s="1"/>
  <c r="E43" i="4" l="1"/>
  <c r="E14" i="4"/>
  <c r="D39" i="4"/>
  <c r="I39" i="4" s="1"/>
  <c r="C39" i="4"/>
  <c r="D30" i="4"/>
  <c r="I30" i="4" s="1"/>
  <c r="C30" i="4"/>
  <c r="D23" i="4"/>
  <c r="I23" i="4" s="1"/>
  <c r="C23" i="4"/>
  <c r="D17" i="4"/>
  <c r="I17" i="4" s="1"/>
  <c r="C17" i="4"/>
  <c r="D6" i="4"/>
  <c r="I6" i="4" s="1"/>
  <c r="C6" i="4"/>
  <c r="D48" i="4"/>
  <c r="I48" i="4" s="1"/>
  <c r="C48" i="4"/>
  <c r="E48" i="4" l="1"/>
  <c r="E39" i="4"/>
  <c r="E17" i="4"/>
  <c r="E23" i="4"/>
  <c r="E30" i="4"/>
  <c r="E6" i="4"/>
  <c r="D36" i="4" l="1"/>
  <c r="I36" i="4" s="1"/>
  <c r="D27" i="4"/>
  <c r="I27" i="4" s="1"/>
  <c r="C36" i="4"/>
  <c r="C27" i="4"/>
  <c r="C50" i="4" s="1"/>
  <c r="E27" i="4" l="1"/>
  <c r="D50" i="4"/>
  <c r="I50" i="4" s="1"/>
  <c r="E36" i="4"/>
  <c r="E50" i="4" l="1"/>
</calcChain>
</file>

<file path=xl/sharedStrings.xml><?xml version="1.0" encoding="utf-8"?>
<sst xmlns="http://schemas.openxmlformats.org/spreadsheetml/2006/main" count="103" uniqueCount="100">
  <si>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</si>
  <si>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</si>
  <si>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</si>
  <si>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</si>
  <si>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</si>
  <si>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</si>
  <si>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</si>
  <si>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</si>
  <si>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</si>
  <si>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</si>
  <si>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</si>
  <si>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</si>
  <si>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</si>
  <si>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</si>
  <si>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</si>
  <si>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</si>
  <si>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</si>
  <si>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</si>
  <si>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</si>
  <si>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</si>
  <si>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</si>
  <si>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</si>
  <si>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</si>
  <si>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</si>
  <si>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</si>
  <si>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</si>
  <si>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</si>
  <si>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</si>
  <si>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</si>
  <si>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</si>
  <si>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</si>
  <si>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</si>
  <si>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</si>
  <si>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</si>
  <si>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</si>
  <si>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</si>
  <si>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</si>
  <si>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</si>
  <si>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</si>
  <si>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</si>
  <si>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</si>
  <si>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</si>
  <si>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</si>
  <si>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</si>
  <si>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</si>
  <si>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</si>
  <si>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</si>
  <si>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</si>
  <si>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</si>
  <si>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</si>
  <si>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</si>
  <si>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</si>
  <si>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</si>
  <si>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</si>
  <si>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</si>
  <si>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</si>
  <si>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</si>
  <si>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</si>
  <si>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</si>
  <si>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</si>
  <si>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</si>
  <si>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</si>
  <si>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</si>
  <si>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</si>
  <si>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</si>
  <si>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</si>
  <si>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</si>
  <si>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</si>
  <si>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</si>
  <si>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</si>
  <si>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</si>
  <si>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</si>
  <si>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</si>
  <si>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</si>
  <si>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</si>
  <si>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</si>
  <si>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</si>
  <si>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</si>
  <si>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</si>
  <si>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</si>
  <si>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</si>
  <si>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0600</t>
  </si>
  <si>
    <t>ОХРАНА ОКРУЖАЮЩЕЙ СРЕДЫ</t>
  </si>
  <si>
    <t>0602</t>
  </si>
  <si>
    <t>Сбор, удаление отходов и очистка сточных вод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</si>
  <si>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</si>
  <si>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</si>
  <si>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</si>
  <si>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</si>
  <si>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</si>
  <si>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</si>
  <si>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</si>
  <si>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</si>
  <si>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Процент исполнения 01.04.2025 к 01.04.2024</t>
  </si>
  <si>
    <t>1105</t>
  </si>
  <si>
    <t>Другие вопросы в области физической культуры и спорта</t>
  </si>
  <si>
    <t>на 01.04.2025</t>
  </si>
  <si>
    <t>на 01.04.2024</t>
  </si>
  <si>
    <t>СВЕДЕНИЯ ПО ИСПОЛНЕНИЮ БЮДЖЕТА В РАЗРЕЗЕ РАЗДЕЛОВ И ПОДРАЗДЕЛОВ КЛАСИФИКАЦИИ РАСХОДОВ НА 01.04.2025</t>
  </si>
  <si>
    <t xml:space="preserve"> И СРАВНЕНИЕ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</si>
</sst>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4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1">
    <xf numFmtId="0" fontId="0" fillId="0" borderId="0"/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6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4" fillId="4" borderId="14"/>
    <xf numFmtId="0" fontId="4" fillId="4" borderId="15"/>
    <xf numFmtId="4" fontId="4" fillId="4" borderId="15">
      <alignment horizontal="right" shrinkToFit="1"/>
    </xf>
    <xf numFmtId="164" fontId="4" fillId="4" borderId="16">
      <alignment horizontal="right" shrinkToFit="1"/>
    </xf>
    <xf numFmtId="0" fontId="1" fillId="0" borderId="17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  <xf numFmtId="4" fontId="13" fillId="0" borderId="20">
      <alignment horizontal="right"/>
    </xf>
  </cellStyleXfs>
  <cellXfs count="64">
    <xf numFmtId="0" fontId="0" fillId="0" borderId="0" xfId="0"/>
    <xf numFmtId="0" fontId="11" fillId="0" borderId="0" xfId="0" applyFont="1" applyProtection="1">
      <protection locked="0"/>
    </xf>
    <xf numFmtId="49" fontId="9" fillId="5" borderId="8" xfId="7" applyNumberFormat="1" applyFont="1" applyFill="1" applyProtection="1">
      <alignment horizontal="center" vertical="top" shrinkToFit="1"/>
    </xf>
    <xf numFmtId="0" fontId="9" fillId="5" borderId="9" xfId="8" applyNumberFormat="1" applyFont="1" applyFill="1" applyProtection="1">
      <alignment horizontal="left" vertical="top" wrapText="1"/>
    </xf>
    <xf numFmtId="4" fontId="9" fillId="5" borderId="9" xfId="9" applyNumberFormat="1" applyFont="1" applyFill="1" applyProtection="1">
      <alignment horizontal="right" vertical="top" shrinkToFit="1"/>
    </xf>
    <xf numFmtId="0" fontId="10" fillId="0" borderId="1" xfId="19" applyNumberFormat="1" applyFont="1" applyBorder="1" applyProtection="1"/>
    <xf numFmtId="0" fontId="11" fillId="0" borderId="1" xfId="0" applyFont="1" applyBorder="1" applyProtection="1">
      <protection locked="0"/>
    </xf>
    <xf numFmtId="49" fontId="9" fillId="5" borderId="19" xfId="7" applyNumberFormat="1" applyFont="1" applyFill="1" applyBorder="1" applyProtection="1">
      <alignment horizontal="center" vertical="top" shrinkToFit="1"/>
    </xf>
    <xf numFmtId="0" fontId="9" fillId="5" borderId="19" xfId="8" applyNumberFormat="1" applyFont="1" applyFill="1" applyBorder="1" applyProtection="1">
      <alignment horizontal="left" vertical="top" wrapText="1"/>
    </xf>
    <xf numFmtId="4" fontId="9" fillId="5" borderId="19" xfId="9" applyNumberFormat="1" applyFont="1" applyFill="1" applyBorder="1" applyProtection="1">
      <alignment horizontal="right" vertical="top" shrinkToFit="1"/>
    </xf>
    <xf numFmtId="0" fontId="9" fillId="6" borderId="19" xfId="15" applyNumberFormat="1" applyFont="1" applyFill="1" applyBorder="1" applyProtection="1"/>
    <xf numFmtId="0" fontId="9" fillId="6" borderId="19" xfId="16" applyNumberFormat="1" applyFont="1" applyFill="1" applyBorder="1" applyProtection="1"/>
    <xf numFmtId="4" fontId="9" fillId="6" borderId="19" xfId="17" applyNumberFormat="1" applyFont="1" applyFill="1" applyBorder="1" applyProtection="1">
      <alignment horizontal="right" shrinkToFit="1"/>
    </xf>
    <xf numFmtId="49" fontId="9" fillId="0" borderId="19" xfId="4" applyNumberFormat="1" applyFont="1" applyBorder="1" applyProtection="1">
      <alignment horizontal="center" vertical="center" wrapText="1"/>
    </xf>
    <xf numFmtId="49" fontId="9" fillId="0" borderId="19" xfId="5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8" fillId="5" borderId="19" xfId="0" applyNumberFormat="1" applyFont="1" applyFill="1" applyBorder="1" applyAlignment="1" applyProtection="1">
      <alignment horizontal="right" vertical="top"/>
      <protection locked="0"/>
    </xf>
    <xf numFmtId="4" fontId="8" fillId="6" borderId="19" xfId="0" applyNumberFormat="1" applyFont="1" applyFill="1" applyBorder="1" applyAlignment="1" applyProtection="1">
      <alignment horizontal="right" vertical="top"/>
      <protection locked="0"/>
    </xf>
    <xf numFmtId="4" fontId="11" fillId="0" borderId="19" xfId="0" applyNumberFormat="1" applyFont="1" applyFill="1" applyBorder="1" applyAlignment="1" applyProtection="1">
      <alignment horizontal="right" vertical="top"/>
      <protection locked="0"/>
    </xf>
    <xf numFmtId="4" fontId="10" fillId="0" borderId="1" xfId="19" applyNumberFormat="1" applyFont="1" applyBorder="1" applyProtection="1"/>
    <xf numFmtId="49" fontId="10" fillId="0" borderId="19" xfId="11" applyNumberFormat="1" applyFont="1" applyFill="1" applyBorder="1" applyProtection="1">
      <alignment horizontal="center" vertical="top" shrinkToFit="1"/>
    </xf>
    <xf numFmtId="0" fontId="10" fillId="0" borderId="19" xfId="12" applyNumberFormat="1" applyFont="1" applyFill="1" applyBorder="1" applyProtection="1">
      <alignment horizontal="left" vertical="top" wrapText="1"/>
    </xf>
    <xf numFmtId="4" fontId="10" fillId="0" borderId="19" xfId="13" applyNumberFormat="1" applyFont="1" applyFill="1" applyBorder="1" applyProtection="1">
      <alignment horizontal="right" vertical="top" shrinkToFit="1"/>
    </xf>
    <xf numFmtId="49" fontId="10" fillId="0" borderId="11" xfId="11" applyNumberFormat="1" applyFont="1" applyFill="1" applyProtection="1">
      <alignment horizontal="center" vertical="top" shrinkToFit="1"/>
    </xf>
    <xf numFmtId="0" fontId="10" fillId="0" borderId="12" xfId="12" applyNumberFormat="1" applyFont="1" applyFill="1" applyProtection="1">
      <alignment horizontal="left" vertical="top" wrapText="1"/>
    </xf>
    <xf numFmtId="4" fontId="10" fillId="0" borderId="12" xfId="13" applyNumberFormat="1" applyFont="1" applyFill="1" applyProtection="1">
      <alignment horizontal="right" vertical="top" shrinkToFit="1"/>
    </xf>
    <xf numFmtId="4" fontId="9" fillId="2" borderId="9" xfId="9" applyNumberFormat="1" applyFont="1" applyProtection="1">
      <alignment horizontal="right" vertical="top" shrinkToFit="1"/>
    </xf>
    <xf numFmtId="49" fontId="9" fillId="5" borderId="19" xfId="11" applyNumberFormat="1" applyFont="1" applyFill="1" applyBorder="1" applyProtection="1">
      <alignment horizontal="center" vertical="top" shrinkToFit="1"/>
    </xf>
    <xf numFmtId="0" fontId="9" fillId="5" borderId="19" xfId="12" applyNumberFormat="1" applyFont="1" applyFill="1" applyBorder="1" applyProtection="1">
      <alignment horizontal="left" vertical="top" wrapText="1"/>
    </xf>
    <xf numFmtId="4" fontId="9" fillId="5" borderId="19" xfId="13" applyNumberFormat="1" applyFont="1" applyFill="1" applyBorder="1" applyProtection="1">
      <alignment horizontal="right" vertical="top" shrinkToFit="1"/>
    </xf>
    <xf numFmtId="49" fontId="10" fillId="0" borderId="19" xfId="7" applyNumberFormat="1" applyFont="1" applyFill="1" applyBorder="1" applyProtection="1">
      <alignment horizontal="center" vertical="top" shrinkToFit="1"/>
    </xf>
    <xf numFmtId="0" fontId="10" fillId="0" borderId="19" xfId="8" applyNumberFormat="1" applyFont="1" applyFill="1" applyBorder="1" applyProtection="1">
      <alignment horizontal="left" vertical="top" wrapText="1"/>
    </xf>
    <xf numFmtId="4" fontId="10" fillId="0" borderId="19" xfId="9" applyNumberFormat="1" applyFont="1" applyFill="1" applyBorder="1" applyProtection="1">
      <alignment horizontal="right" vertical="top" shrinkToFit="1"/>
    </xf>
    <xf numFmtId="49" fontId="10" fillId="0" borderId="1" xfId="11" applyNumberFormat="1" applyFont="1" applyFill="1" applyBorder="1" applyProtection="1">
      <alignment horizontal="center" vertical="top" shrinkToFit="1"/>
    </xf>
    <xf numFmtId="0" fontId="10" fillId="0" borderId="1" xfId="12" applyNumberFormat="1" applyFont="1" applyFill="1" applyBorder="1" applyProtection="1">
      <alignment horizontal="left" vertical="top" wrapText="1"/>
    </xf>
    <xf numFmtId="9" fontId="9" fillId="5" borderId="19" xfId="10" applyNumberFormat="1" applyFont="1" applyFill="1" applyBorder="1" applyProtection="1">
      <alignment horizontal="right" vertical="top" shrinkToFit="1"/>
    </xf>
    <xf numFmtId="9" fontId="10" fillId="0" borderId="19" xfId="14" applyNumberFormat="1" applyFont="1" applyFill="1" applyBorder="1" applyProtection="1">
      <alignment horizontal="right" vertical="top" shrinkToFit="1"/>
    </xf>
    <xf numFmtId="9" fontId="9" fillId="5" borderId="19" xfId="14" applyNumberFormat="1" applyFont="1" applyFill="1" applyBorder="1" applyProtection="1">
      <alignment horizontal="right" vertical="top" shrinkToFit="1"/>
    </xf>
    <xf numFmtId="9" fontId="10" fillId="0" borderId="19" xfId="10" applyNumberFormat="1" applyFont="1" applyFill="1" applyBorder="1" applyProtection="1">
      <alignment horizontal="right" vertical="top" shrinkToFit="1"/>
    </xf>
    <xf numFmtId="9" fontId="9" fillId="6" borderId="19" xfId="18" applyNumberFormat="1" applyFont="1" applyFill="1" applyBorder="1" applyProtection="1">
      <alignment horizontal="right" shrinkToFit="1"/>
    </xf>
    <xf numFmtId="9" fontId="8" fillId="5" borderId="19" xfId="0" applyNumberFormat="1" applyFont="1" applyFill="1" applyBorder="1" applyAlignment="1" applyProtection="1">
      <alignment horizontal="right" vertical="top"/>
      <protection locked="0"/>
    </xf>
    <xf numFmtId="9" fontId="11" fillId="0" borderId="19" xfId="0" applyNumberFormat="1" applyFont="1" applyFill="1" applyBorder="1" applyAlignment="1" applyProtection="1">
      <alignment horizontal="right" vertical="top"/>
      <protection locked="0"/>
    </xf>
    <xf numFmtId="9" fontId="8" fillId="6" borderId="19" xfId="0" applyNumberFormat="1" applyFont="1" applyFill="1" applyBorder="1" applyAlignment="1" applyProtection="1">
      <alignment horizontal="right" vertical="top"/>
      <protection locked="0"/>
    </xf>
    <xf numFmtId="4" fontId="9" fillId="5" borderId="19" xfId="10" applyNumberFormat="1" applyFont="1" applyFill="1" applyBorder="1" applyProtection="1">
      <alignment horizontal="right" vertical="top" shrinkToFit="1"/>
    </xf>
    <xf numFmtId="4" fontId="10" fillId="0" borderId="19" xfId="14" applyNumberFormat="1" applyFont="1" applyFill="1" applyBorder="1" applyProtection="1">
      <alignment horizontal="right" vertical="top" shrinkToFit="1"/>
    </xf>
    <xf numFmtId="4" fontId="10" fillId="0" borderId="19" xfId="10" applyNumberFormat="1" applyFont="1" applyFill="1" applyBorder="1" applyProtection="1">
      <alignment horizontal="right" vertical="top" shrinkToFit="1"/>
    </xf>
    <xf numFmtId="9" fontId="9" fillId="2" borderId="9" xfId="9" applyNumberFormat="1" applyFont="1" applyProtection="1">
      <alignment horizontal="right" vertical="top" shrinkToFit="1"/>
    </xf>
    <xf numFmtId="9" fontId="10" fillId="0" borderId="19" xfId="13" applyNumberFormat="1" applyFont="1" applyFill="1" applyBorder="1" applyProtection="1">
      <alignment horizontal="right" vertical="top" shrinkToFit="1"/>
    </xf>
    <xf numFmtId="0" fontId="10" fillId="0" borderId="1" xfId="20" applyFont="1">
      <alignment horizontal="left" vertical="top" wrapText="1"/>
    </xf>
    <xf numFmtId="49" fontId="9" fillId="0" borderId="21" xfId="4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Alignment="1" applyProtection="1">
      <alignment horizontal="center" vertical="top" wrapText="1"/>
    </xf>
    <xf numFmtId="0" fontId="10" fillId="0" borderId="1" xfId="20" applyNumberFormat="1" applyFont="1" applyProtection="1">
      <alignment horizontal="left" vertical="top" wrapText="1"/>
    </xf>
    <xf numFmtId="0" fontId="10" fillId="0" borderId="1" xfId="20" applyFont="1">
      <alignment horizontal="left" vertical="top" wrapText="1"/>
    </xf>
    <xf numFmtId="0" fontId="9" fillId="0" borderId="18" xfId="2" applyNumberFormat="1" applyFont="1" applyBorder="1" applyAlignment="1" applyProtection="1">
      <alignment horizontal="right" vertical="top" wrapText="1"/>
    </xf>
    <xf numFmtId="49" fontId="9" fillId="0" borderId="21" xfId="3" applyNumberFormat="1" applyFont="1" applyBorder="1" applyAlignment="1" applyProtection="1">
      <alignment horizontal="center" vertical="center" wrapText="1"/>
    </xf>
    <xf numFmtId="49" fontId="9" fillId="0" borderId="22" xfId="3" applyNumberFormat="1" applyFont="1" applyBorder="1" applyAlignment="1" applyProtection="1">
      <alignment horizontal="center" vertical="center" wrapText="1"/>
    </xf>
    <xf numFmtId="49" fontId="9" fillId="0" borderId="21" xfId="4" applyNumberFormat="1" applyFont="1" applyBorder="1" applyAlignment="1" applyProtection="1">
      <alignment horizontal="center" vertical="center" wrapText="1"/>
    </xf>
    <xf numFmtId="49" fontId="9" fillId="0" borderId="22" xfId="4" applyNumberFormat="1" applyFont="1" applyBorder="1" applyAlignment="1" applyProtection="1">
      <alignment horizontal="center" vertical="center" wrapText="1"/>
    </xf>
    <xf numFmtId="49" fontId="12" fillId="0" borderId="23" xfId="4" applyNumberFormat="1" applyFont="1" applyBorder="1" applyAlignment="1" applyProtection="1">
      <alignment horizontal="center" vertical="center" wrapText="1"/>
    </xf>
    <xf numFmtId="49" fontId="12" fillId="0" borderId="25" xfId="4" applyNumberFormat="1" applyFont="1" applyBorder="1" applyAlignment="1" applyProtection="1">
      <alignment horizontal="center" vertical="center" wrapText="1"/>
    </xf>
    <xf numFmtId="49" fontId="12" fillId="0" borderId="24" xfId="4" applyNumberFormat="1" applyFont="1" applyBorder="1" applyAlignment="1" applyProtection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</cellXfs>
  <cellStyles count="31">
    <cellStyle name="br" xfId="23"/>
    <cellStyle name="col" xfId="22"/>
    <cellStyle name="ex58" xfId="17"/>
    <cellStyle name="ex59" xfId="18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26"/>
    <cellStyle name="ex69" xfId="27"/>
    <cellStyle name="ex70" xfId="28"/>
    <cellStyle name="ex71" xfId="29"/>
    <cellStyle name="st57" xfId="2"/>
    <cellStyle name="style0" xfId="24"/>
    <cellStyle name="td" xfId="25"/>
    <cellStyle name="tr" xfId="21"/>
    <cellStyle name="xl_bot_header" xfId="6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center" xfId="16"/>
    <cellStyle name="xl_total_left" xfId="15"/>
    <cellStyle name="xl46" xfId="3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workbookViewId="0">
      <pane ySplit="5" topLeftCell="A6" activePane="bottomLeft" state="frozen"/>
      <selection pane="bottomLeft" activeCell="J1" sqref="J1"/>
    </sheetView>
  </sheetViews>
  <sheetFormatPr defaultRowHeight="15.7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4.28515625" style="1" customWidth="1"/>
    <col min="6" max="6" width="17.85546875" style="1" customWidth="1"/>
    <col min="7" max="7" width="17.7109375" style="1" customWidth="1"/>
    <col min="8" max="8" width="14.28515625" style="1" customWidth="1"/>
    <col min="9" max="9" width="17.7109375" style="1" customWidth="1"/>
    <col min="10" max="16384" width="9.140625" style="1"/>
  </cols>
  <sheetData>
    <row r="1" spans="1:10" ht="23.25" customHeight="1" x14ac:dyDescent="0.25">
      <c r="A1" s="51" t="s">
        <v>98</v>
      </c>
      <c r="B1" s="51"/>
      <c r="C1" s="51"/>
      <c r="D1" s="51"/>
      <c r="E1" s="51"/>
      <c r="F1" s="51"/>
      <c r="G1" s="51"/>
      <c r="H1" s="51"/>
      <c r="I1" s="51"/>
    </row>
    <row r="2" spans="1:10" ht="21.75" customHeight="1" x14ac:dyDescent="0.25">
      <c r="A2" s="51" t="s">
        <v>99</v>
      </c>
      <c r="B2" s="51"/>
      <c r="C2" s="51"/>
      <c r="D2" s="51"/>
      <c r="E2" s="51"/>
      <c r="F2" s="51"/>
      <c r="G2" s="51"/>
      <c r="H2" s="51"/>
      <c r="I2" s="51"/>
    </row>
    <row r="3" spans="1:10" ht="15.2" customHeight="1" x14ac:dyDescent="0.25">
      <c r="A3" s="54" t="s">
        <v>0</v>
      </c>
      <c r="B3" s="54"/>
      <c r="C3" s="54"/>
      <c r="D3" s="54"/>
      <c r="E3" s="54"/>
      <c r="F3" s="54"/>
      <c r="G3" s="54"/>
      <c r="H3" s="54"/>
      <c r="I3" s="54"/>
    </row>
    <row r="4" spans="1:10" ht="51" customHeight="1" x14ac:dyDescent="0.25">
      <c r="A4" s="55" t="s">
        <v>1</v>
      </c>
      <c r="B4" s="57" t="s">
        <v>2</v>
      </c>
      <c r="C4" s="13" t="s">
        <v>3</v>
      </c>
      <c r="D4" s="13" t="s">
        <v>4</v>
      </c>
      <c r="E4" s="14" t="s">
        <v>5</v>
      </c>
      <c r="F4" s="50" t="s">
        <v>3</v>
      </c>
      <c r="G4" s="50" t="s">
        <v>4</v>
      </c>
      <c r="H4" s="50" t="s">
        <v>5</v>
      </c>
      <c r="I4" s="62" t="s">
        <v>93</v>
      </c>
      <c r="J4" s="6"/>
    </row>
    <row r="5" spans="1:10" ht="18.75" customHeight="1" x14ac:dyDescent="0.25">
      <c r="A5" s="56"/>
      <c r="B5" s="58"/>
      <c r="C5" s="59" t="s">
        <v>96</v>
      </c>
      <c r="D5" s="60"/>
      <c r="E5" s="61"/>
      <c r="F5" s="59" t="s">
        <v>97</v>
      </c>
      <c r="G5" s="60"/>
      <c r="H5" s="61"/>
      <c r="I5" s="63"/>
      <c r="J5" s="6"/>
    </row>
    <row r="6" spans="1:10" s="16" customFormat="1" x14ac:dyDescent="0.25">
      <c r="A6" s="7" t="s">
        <v>6</v>
      </c>
      <c r="B6" s="8" t="s">
        <v>7</v>
      </c>
      <c r="C6" s="9">
        <f>SUM(C7:C13)</f>
        <v>156569703.44</v>
      </c>
      <c r="D6" s="9">
        <f>SUM(D7:D13)</f>
        <v>32395028.210000001</v>
      </c>
      <c r="E6" s="36">
        <f>IFERROR(D6/C6,0)</f>
        <v>0.20690483214981811</v>
      </c>
      <c r="F6" s="44">
        <f>SUM(F7:F13)</f>
        <v>137223824.94999999</v>
      </c>
      <c r="G6" s="17">
        <f>SUM(G7:G13)</f>
        <v>29383592.849999998</v>
      </c>
      <c r="H6" s="41">
        <f>IFERROR(G6/F6,0)</f>
        <v>0.214128944887715</v>
      </c>
      <c r="I6" s="41">
        <f>IFERROR(D6/G6,0)</f>
        <v>1.1024869686757861</v>
      </c>
      <c r="J6" s="15"/>
    </row>
    <row r="7" spans="1:10" ht="31.5" outlineLevel="1" x14ac:dyDescent="0.25">
      <c r="A7" s="21" t="s">
        <v>49</v>
      </c>
      <c r="B7" s="22" t="s">
        <v>50</v>
      </c>
      <c r="C7" s="23">
        <v>6095810.5800000001</v>
      </c>
      <c r="D7" s="23">
        <v>1778606.43</v>
      </c>
      <c r="E7" s="37">
        <f t="shared" ref="E7:E50" si="0">IFERROR(D7/C7,0)</f>
        <v>0.29177521293648856</v>
      </c>
      <c r="F7" s="45">
        <v>8955064.8300000001</v>
      </c>
      <c r="G7" s="19">
        <v>2232216.2999999998</v>
      </c>
      <c r="H7" s="42">
        <f>IFERROR(G7/F7,0)</f>
        <v>0.24926858067201729</v>
      </c>
      <c r="I7" s="42">
        <f>IFERROR(D7/G7,0)</f>
        <v>0.79678946435432807</v>
      </c>
      <c r="J7" s="6"/>
    </row>
    <row r="8" spans="1:10" ht="47.25" outlineLevel="1" x14ac:dyDescent="0.25">
      <c r="A8" s="21" t="s">
        <v>51</v>
      </c>
      <c r="B8" s="22" t="s">
        <v>52</v>
      </c>
      <c r="C8" s="23">
        <v>50000</v>
      </c>
      <c r="D8" s="23">
        <v>7296</v>
      </c>
      <c r="E8" s="37">
        <f t="shared" si="0"/>
        <v>0.14591999999999999</v>
      </c>
      <c r="F8" s="45">
        <v>50000</v>
      </c>
      <c r="G8" s="19">
        <v>0</v>
      </c>
      <c r="H8" s="42">
        <f t="shared" ref="H8:H50" si="1">IFERROR(G8/F8,0)</f>
        <v>0</v>
      </c>
      <c r="I8" s="42">
        <f t="shared" ref="I8:I50" si="2">IFERROR(D8/G8,0)</f>
        <v>0</v>
      </c>
      <c r="J8" s="6"/>
    </row>
    <row r="9" spans="1:10" ht="47.25" outlineLevel="1" x14ac:dyDescent="0.25">
      <c r="A9" s="21" t="s">
        <v>8</v>
      </c>
      <c r="B9" s="22" t="s">
        <v>9</v>
      </c>
      <c r="C9" s="23">
        <v>44690760.520000003</v>
      </c>
      <c r="D9" s="23">
        <v>8114065.9199999999</v>
      </c>
      <c r="E9" s="37">
        <f t="shared" si="0"/>
        <v>0.18156025598107228</v>
      </c>
      <c r="F9" s="45">
        <v>68804578.790000007</v>
      </c>
      <c r="G9" s="19">
        <v>13103772.869999999</v>
      </c>
      <c r="H9" s="42">
        <f t="shared" si="1"/>
        <v>0.19044914016542877</v>
      </c>
      <c r="I9" s="42">
        <f t="shared" si="2"/>
        <v>0.61921600751921457</v>
      </c>
      <c r="J9" s="6"/>
    </row>
    <row r="10" spans="1:10" outlineLevel="1" x14ac:dyDescent="0.25">
      <c r="A10" s="21" t="s">
        <v>53</v>
      </c>
      <c r="B10" s="22" t="s">
        <v>54</v>
      </c>
      <c r="C10" s="23">
        <v>23958</v>
      </c>
      <c r="D10" s="23">
        <v>0</v>
      </c>
      <c r="E10" s="37">
        <f t="shared" si="0"/>
        <v>0</v>
      </c>
      <c r="F10" s="45">
        <v>22048</v>
      </c>
      <c r="G10" s="19">
        <v>0</v>
      </c>
      <c r="H10" s="42">
        <f t="shared" si="1"/>
        <v>0</v>
      </c>
      <c r="I10" s="42">
        <f t="shared" si="2"/>
        <v>0</v>
      </c>
      <c r="J10" s="6"/>
    </row>
    <row r="11" spans="1:10" ht="31.5" outlineLevel="1" x14ac:dyDescent="0.25">
      <c r="A11" s="21" t="s">
        <v>10</v>
      </c>
      <c r="B11" s="22" t="s">
        <v>11</v>
      </c>
      <c r="C11" s="23">
        <v>20988923.260000002</v>
      </c>
      <c r="D11" s="23">
        <v>2910984.4</v>
      </c>
      <c r="E11" s="37">
        <f t="shared" si="0"/>
        <v>0.13869145948747444</v>
      </c>
      <c r="F11" s="45">
        <v>21028988.379999999</v>
      </c>
      <c r="G11" s="19">
        <v>3172199.97</v>
      </c>
      <c r="H11" s="42">
        <f t="shared" si="1"/>
        <v>0.1508489097372358</v>
      </c>
      <c r="I11" s="42">
        <f t="shared" si="2"/>
        <v>0.91765475932464613</v>
      </c>
      <c r="J11" s="6"/>
    </row>
    <row r="12" spans="1:10" outlineLevel="1" x14ac:dyDescent="0.25">
      <c r="A12" s="21" t="s">
        <v>12</v>
      </c>
      <c r="B12" s="22" t="s">
        <v>13</v>
      </c>
      <c r="C12" s="23">
        <v>500000</v>
      </c>
      <c r="D12" s="23">
        <v>0</v>
      </c>
      <c r="E12" s="37">
        <f t="shared" si="0"/>
        <v>0</v>
      </c>
      <c r="F12" s="45">
        <v>657000</v>
      </c>
      <c r="G12" s="19">
        <v>0</v>
      </c>
      <c r="H12" s="42">
        <f t="shared" si="1"/>
        <v>0</v>
      </c>
      <c r="I12" s="42">
        <f t="shared" si="2"/>
        <v>0</v>
      </c>
      <c r="J12" s="6"/>
    </row>
    <row r="13" spans="1:10" outlineLevel="1" x14ac:dyDescent="0.25">
      <c r="A13" s="21" t="s">
        <v>14</v>
      </c>
      <c r="B13" s="22" t="s">
        <v>15</v>
      </c>
      <c r="C13" s="23">
        <v>84220251.079999998</v>
      </c>
      <c r="D13" s="23">
        <v>19584075.460000001</v>
      </c>
      <c r="E13" s="37">
        <f t="shared" si="0"/>
        <v>0.23253404269000905</v>
      </c>
      <c r="F13" s="45">
        <v>37706144.950000003</v>
      </c>
      <c r="G13" s="19">
        <v>10875403.710000001</v>
      </c>
      <c r="H13" s="42">
        <f t="shared" si="1"/>
        <v>0.28842523478391285</v>
      </c>
      <c r="I13" s="42">
        <f t="shared" si="2"/>
        <v>1.8007676755937181</v>
      </c>
      <c r="J13" s="6"/>
    </row>
    <row r="14" spans="1:10" ht="31.5" x14ac:dyDescent="0.25">
      <c r="A14" s="28" t="s">
        <v>41</v>
      </c>
      <c r="B14" s="29" t="s">
        <v>42</v>
      </c>
      <c r="C14" s="30">
        <f>SUM(C15:C16)</f>
        <v>3552511.7</v>
      </c>
      <c r="D14" s="30">
        <f>SUM(D15:D16)</f>
        <v>0</v>
      </c>
      <c r="E14" s="38">
        <f t="shared" si="0"/>
        <v>0</v>
      </c>
      <c r="F14" s="17">
        <f>SUM(F15:F16)</f>
        <v>519841</v>
      </c>
      <c r="G14" s="17">
        <f>SUM(G15:G16)</f>
        <v>104688.8</v>
      </c>
      <c r="H14" s="41">
        <f t="shared" si="1"/>
        <v>0.20138619308596284</v>
      </c>
      <c r="I14" s="41">
        <f t="shared" si="2"/>
        <v>0</v>
      </c>
      <c r="J14" s="6"/>
    </row>
    <row r="15" spans="1:10" ht="31.5" outlineLevel="1" x14ac:dyDescent="0.25">
      <c r="A15" s="21" t="s">
        <v>43</v>
      </c>
      <c r="B15" s="22" t="s">
        <v>44</v>
      </c>
      <c r="C15" s="23">
        <v>3452511.7</v>
      </c>
      <c r="D15" s="23">
        <v>0</v>
      </c>
      <c r="E15" s="37">
        <f t="shared" si="0"/>
        <v>0</v>
      </c>
      <c r="F15" s="45">
        <v>469841</v>
      </c>
      <c r="G15" s="19">
        <v>98380.800000000003</v>
      </c>
      <c r="H15" s="42">
        <f t="shared" si="1"/>
        <v>0.20939168782630721</v>
      </c>
      <c r="I15" s="42">
        <f t="shared" si="2"/>
        <v>0</v>
      </c>
      <c r="J15" s="6"/>
    </row>
    <row r="16" spans="1:10" ht="31.5" outlineLevel="1" x14ac:dyDescent="0.25">
      <c r="A16" s="21" t="s">
        <v>88</v>
      </c>
      <c r="B16" s="22" t="s">
        <v>87</v>
      </c>
      <c r="C16" s="23">
        <v>100000</v>
      </c>
      <c r="D16" s="23">
        <v>0</v>
      </c>
      <c r="E16" s="37">
        <f t="shared" si="0"/>
        <v>0</v>
      </c>
      <c r="F16" s="45">
        <v>50000</v>
      </c>
      <c r="G16" s="19">
        <v>6308</v>
      </c>
      <c r="H16" s="42">
        <f t="shared" si="1"/>
        <v>0.12615999999999999</v>
      </c>
      <c r="I16" s="42">
        <f t="shared" si="2"/>
        <v>0</v>
      </c>
      <c r="J16" s="6"/>
    </row>
    <row r="17" spans="1:10" s="16" customFormat="1" x14ac:dyDescent="0.25">
      <c r="A17" s="7" t="s">
        <v>16</v>
      </c>
      <c r="B17" s="8" t="s">
        <v>17</v>
      </c>
      <c r="C17" s="9">
        <f>SUM(C18:C22)</f>
        <v>77042634.920000002</v>
      </c>
      <c r="D17" s="9">
        <f>SUM(D18:D22)</f>
        <v>6948966.5099999998</v>
      </c>
      <c r="E17" s="36">
        <f t="shared" si="0"/>
        <v>9.0196376554562419E-2</v>
      </c>
      <c r="F17" s="17">
        <f>SUM(F18:F22)</f>
        <v>72366752.100000009</v>
      </c>
      <c r="G17" s="17">
        <f>SUM(G18:G22)</f>
        <v>5981716.4300000006</v>
      </c>
      <c r="H17" s="41">
        <f t="shared" si="1"/>
        <v>8.2658351472429836E-2</v>
      </c>
      <c r="I17" s="41">
        <f t="shared" si="2"/>
        <v>1.1617010922064053</v>
      </c>
      <c r="J17" s="15"/>
    </row>
    <row r="18" spans="1:10" outlineLevel="1" x14ac:dyDescent="0.25">
      <c r="A18" s="21" t="s">
        <v>18</v>
      </c>
      <c r="B18" s="22" t="s">
        <v>19</v>
      </c>
      <c r="C18" s="23">
        <v>1777778</v>
      </c>
      <c r="D18" s="23">
        <v>0</v>
      </c>
      <c r="E18" s="37">
        <f t="shared" si="0"/>
        <v>0</v>
      </c>
      <c r="F18" s="45">
        <v>91600</v>
      </c>
      <c r="G18" s="19">
        <v>0</v>
      </c>
      <c r="H18" s="42">
        <f t="shared" si="1"/>
        <v>0</v>
      </c>
      <c r="I18" s="42">
        <f t="shared" si="2"/>
        <v>0</v>
      </c>
      <c r="J18" s="6"/>
    </row>
    <row r="19" spans="1:10" outlineLevel="1" x14ac:dyDescent="0.25">
      <c r="A19" s="21" t="s">
        <v>20</v>
      </c>
      <c r="B19" s="22" t="s">
        <v>21</v>
      </c>
      <c r="C19" s="23">
        <v>31257989.57</v>
      </c>
      <c r="D19" s="23">
        <v>1854950.16</v>
      </c>
      <c r="E19" s="37">
        <f t="shared" si="0"/>
        <v>5.9343233058734429E-2</v>
      </c>
      <c r="F19" s="45">
        <v>29340517.02</v>
      </c>
      <c r="G19" s="19">
        <v>2223497.2000000002</v>
      </c>
      <c r="H19" s="42">
        <f t="shared" si="1"/>
        <v>7.578248189983669E-2</v>
      </c>
      <c r="I19" s="42">
        <f t="shared" si="2"/>
        <v>0.83424893001889089</v>
      </c>
      <c r="J19" s="6"/>
    </row>
    <row r="20" spans="1:10" outlineLevel="1" x14ac:dyDescent="0.25">
      <c r="A20" s="21" t="s">
        <v>22</v>
      </c>
      <c r="B20" s="22" t="s">
        <v>23</v>
      </c>
      <c r="C20" s="23">
        <v>39716433.57</v>
      </c>
      <c r="D20" s="23">
        <v>4326569.51</v>
      </c>
      <c r="E20" s="37">
        <f t="shared" si="0"/>
        <v>0.10893650615366671</v>
      </c>
      <c r="F20" s="45">
        <v>41811414.649999999</v>
      </c>
      <c r="G20" s="19">
        <v>3724323.99</v>
      </c>
      <c r="H20" s="42">
        <f t="shared" si="1"/>
        <v>8.9074335828529555E-2</v>
      </c>
      <c r="I20" s="42">
        <f t="shared" si="2"/>
        <v>1.1617059959383393</v>
      </c>
      <c r="J20" s="6"/>
    </row>
    <row r="21" spans="1:10" outlineLevel="1" x14ac:dyDescent="0.25">
      <c r="A21" s="21" t="s">
        <v>55</v>
      </c>
      <c r="B21" s="22" t="s">
        <v>56</v>
      </c>
      <c r="C21" s="23">
        <v>203371.42</v>
      </c>
      <c r="D21" s="23">
        <v>29521.66</v>
      </c>
      <c r="E21" s="37">
        <f t="shared" si="0"/>
        <v>0.14516130142573622</v>
      </c>
      <c r="F21" s="45">
        <v>203371.43</v>
      </c>
      <c r="G21" s="19">
        <v>33895.24</v>
      </c>
      <c r="H21" s="42">
        <f t="shared" si="1"/>
        <v>0.16666667486185252</v>
      </c>
      <c r="I21" s="42">
        <f t="shared" si="2"/>
        <v>0.87096772290150481</v>
      </c>
      <c r="J21" s="6"/>
    </row>
    <row r="22" spans="1:10" outlineLevel="1" x14ac:dyDescent="0.25">
      <c r="A22" s="21" t="s">
        <v>57</v>
      </c>
      <c r="B22" s="22" t="s">
        <v>58</v>
      </c>
      <c r="C22" s="23">
        <v>4087062.36</v>
      </c>
      <c r="D22" s="23">
        <v>737925.18</v>
      </c>
      <c r="E22" s="37">
        <f t="shared" si="0"/>
        <v>0.18055148539500143</v>
      </c>
      <c r="F22" s="45">
        <v>919849</v>
      </c>
      <c r="G22" s="19">
        <v>0</v>
      </c>
      <c r="H22" s="42">
        <f t="shared" si="1"/>
        <v>0</v>
      </c>
      <c r="I22" s="42">
        <f t="shared" si="2"/>
        <v>0</v>
      </c>
      <c r="J22" s="6"/>
    </row>
    <row r="23" spans="1:10" s="16" customFormat="1" x14ac:dyDescent="0.25">
      <c r="A23" s="7" t="s">
        <v>24</v>
      </c>
      <c r="B23" s="8" t="s">
        <v>25</v>
      </c>
      <c r="C23" s="9">
        <f>SUM(C24:C26)</f>
        <v>135551798.05000001</v>
      </c>
      <c r="D23" s="9">
        <f>SUM(D24:D26)</f>
        <v>7417214.3200000003</v>
      </c>
      <c r="E23" s="36">
        <f t="shared" si="0"/>
        <v>5.4718671583124746E-2</v>
      </c>
      <c r="F23" s="27">
        <f>SUM(F24:F26)</f>
        <v>68013387.659999996</v>
      </c>
      <c r="G23" s="27">
        <f>SUM(G24:G26)</f>
        <v>6074097.6200000001</v>
      </c>
      <c r="H23" s="47">
        <f t="shared" si="1"/>
        <v>8.9307382398955193E-2</v>
      </c>
      <c r="I23" s="41">
        <f t="shared" si="2"/>
        <v>1.2211220141700654</v>
      </c>
      <c r="J23" s="15"/>
    </row>
    <row r="24" spans="1:10" outlineLevel="1" x14ac:dyDescent="0.25">
      <c r="A24" s="21" t="s">
        <v>26</v>
      </c>
      <c r="B24" s="22" t="s">
        <v>27</v>
      </c>
      <c r="C24" s="23">
        <v>46797759.560000002</v>
      </c>
      <c r="D24" s="23">
        <v>1702746.73</v>
      </c>
      <c r="E24" s="37">
        <f t="shared" si="0"/>
        <v>3.6385218993590637E-2</v>
      </c>
      <c r="F24" s="45">
        <v>26117442.579999998</v>
      </c>
      <c r="G24" s="19">
        <v>1151156.78</v>
      </c>
      <c r="H24" s="42">
        <f t="shared" si="1"/>
        <v>4.4076167736328192E-2</v>
      </c>
      <c r="I24" s="42">
        <f t="shared" si="2"/>
        <v>1.4791614483650088</v>
      </c>
      <c r="J24" s="6"/>
    </row>
    <row r="25" spans="1:10" outlineLevel="1" x14ac:dyDescent="0.25">
      <c r="A25" s="21" t="s">
        <v>28</v>
      </c>
      <c r="B25" s="22" t="s">
        <v>29</v>
      </c>
      <c r="C25" s="23">
        <v>29191761.829999998</v>
      </c>
      <c r="D25" s="23">
        <v>449792.72</v>
      </c>
      <c r="E25" s="37">
        <f t="shared" si="0"/>
        <v>1.5408207377800465E-2</v>
      </c>
      <c r="F25" s="45">
        <v>4311877.13</v>
      </c>
      <c r="G25" s="19">
        <v>656087.81000000006</v>
      </c>
      <c r="H25" s="42">
        <f t="shared" si="1"/>
        <v>0.15215828053987246</v>
      </c>
      <c r="I25" s="42">
        <f t="shared" si="2"/>
        <v>0.68556786628911748</v>
      </c>
      <c r="J25" s="6"/>
    </row>
    <row r="26" spans="1:10" outlineLevel="1" x14ac:dyDescent="0.25">
      <c r="A26" s="21" t="s">
        <v>30</v>
      </c>
      <c r="B26" s="22" t="s">
        <v>31</v>
      </c>
      <c r="C26" s="23">
        <v>59562276.659999996</v>
      </c>
      <c r="D26" s="23">
        <v>5264674.87</v>
      </c>
      <c r="E26" s="37">
        <f t="shared" si="0"/>
        <v>8.8389416342367202E-2</v>
      </c>
      <c r="F26" s="45">
        <v>37584067.950000003</v>
      </c>
      <c r="G26" s="19">
        <v>4266853.03</v>
      </c>
      <c r="H26" s="42">
        <f t="shared" si="1"/>
        <v>0.11352823849926016</v>
      </c>
      <c r="I26" s="42">
        <f t="shared" si="2"/>
        <v>1.2338542792508604</v>
      </c>
      <c r="J26" s="6"/>
    </row>
    <row r="27" spans="1:10" x14ac:dyDescent="0.25">
      <c r="A27" s="28" t="s">
        <v>81</v>
      </c>
      <c r="B27" s="29" t="s">
        <v>82</v>
      </c>
      <c r="C27" s="30">
        <f>C28+C29</f>
        <v>20710761.25</v>
      </c>
      <c r="D27" s="30">
        <f>D28+D29</f>
        <v>124722</v>
      </c>
      <c r="E27" s="38">
        <f t="shared" si="0"/>
        <v>6.0220867062527701E-3</v>
      </c>
      <c r="F27" s="17">
        <f>F28+F29</f>
        <v>2415584</v>
      </c>
      <c r="G27" s="17">
        <f>G28+G29</f>
        <v>90000</v>
      </c>
      <c r="H27" s="41">
        <f t="shared" si="1"/>
        <v>3.7258070926119727E-2</v>
      </c>
      <c r="I27" s="41">
        <f t="shared" si="2"/>
        <v>1.3857999999999999</v>
      </c>
      <c r="J27" s="6"/>
    </row>
    <row r="28" spans="1:10" outlineLevel="1" x14ac:dyDescent="0.25">
      <c r="A28" s="21" t="s">
        <v>83</v>
      </c>
      <c r="B28" s="22" t="s">
        <v>84</v>
      </c>
      <c r="C28" s="23">
        <v>15010761.25</v>
      </c>
      <c r="D28" s="23">
        <v>79182</v>
      </c>
      <c r="E28" s="37">
        <f t="shared" si="0"/>
        <v>5.275015615880241E-3</v>
      </c>
      <c r="F28" s="45">
        <v>1715584</v>
      </c>
      <c r="G28" s="19">
        <v>90000</v>
      </c>
      <c r="H28" s="42">
        <f t="shared" si="1"/>
        <v>5.2460270088786093E-2</v>
      </c>
      <c r="I28" s="42">
        <f t="shared" si="2"/>
        <v>0.87980000000000003</v>
      </c>
      <c r="J28" s="6"/>
    </row>
    <row r="29" spans="1:10" outlineLevel="1" x14ac:dyDescent="0.25">
      <c r="A29" s="21" t="s">
        <v>85</v>
      </c>
      <c r="B29" s="22" t="s">
        <v>86</v>
      </c>
      <c r="C29" s="23">
        <v>5700000</v>
      </c>
      <c r="D29" s="23">
        <v>45540</v>
      </c>
      <c r="E29" s="37">
        <f t="shared" si="0"/>
        <v>7.9894736842105255E-3</v>
      </c>
      <c r="F29" s="45">
        <v>700000</v>
      </c>
      <c r="G29" s="19">
        <v>0</v>
      </c>
      <c r="H29" s="42">
        <f t="shared" si="1"/>
        <v>0</v>
      </c>
      <c r="I29" s="42">
        <f t="shared" si="2"/>
        <v>0</v>
      </c>
      <c r="J29" s="6"/>
    </row>
    <row r="30" spans="1:10" s="16" customFormat="1" x14ac:dyDescent="0.25">
      <c r="A30" s="7" t="s">
        <v>59</v>
      </c>
      <c r="B30" s="8" t="s">
        <v>60</v>
      </c>
      <c r="C30" s="9">
        <f>SUM(C31:C35)</f>
        <v>519354641.32999992</v>
      </c>
      <c r="D30" s="9">
        <f>SUM(D31:D35)</f>
        <v>121085107.23000002</v>
      </c>
      <c r="E30" s="36">
        <f t="shared" si="0"/>
        <v>0.2331453261299769</v>
      </c>
      <c r="F30" s="17">
        <f>SUM(F31:F35)</f>
        <v>533042502.19999993</v>
      </c>
      <c r="G30" s="17">
        <f>SUM(G31:G35)</f>
        <v>102407269.06</v>
      </c>
      <c r="H30" s="41">
        <f t="shared" si="1"/>
        <v>0.19211839325633426</v>
      </c>
      <c r="I30" s="41">
        <f t="shared" si="2"/>
        <v>1.1823878162306696</v>
      </c>
      <c r="J30" s="15"/>
    </row>
    <row r="31" spans="1:10" outlineLevel="1" x14ac:dyDescent="0.25">
      <c r="A31" s="21" t="s">
        <v>61</v>
      </c>
      <c r="B31" s="22" t="s">
        <v>62</v>
      </c>
      <c r="C31" s="23">
        <v>153882863.56999999</v>
      </c>
      <c r="D31" s="23">
        <v>31945853.760000002</v>
      </c>
      <c r="E31" s="37">
        <f t="shared" si="0"/>
        <v>0.20759851369329443</v>
      </c>
      <c r="F31" s="45">
        <v>150120948.53</v>
      </c>
      <c r="G31" s="19">
        <v>30753654.93</v>
      </c>
      <c r="H31" s="42">
        <f t="shared" si="1"/>
        <v>0.2048591834193895</v>
      </c>
      <c r="I31" s="42">
        <f t="shared" si="2"/>
        <v>1.0387660859404722</v>
      </c>
      <c r="J31" s="6"/>
    </row>
    <row r="32" spans="1:10" outlineLevel="1" x14ac:dyDescent="0.25">
      <c r="A32" s="21" t="s">
        <v>63</v>
      </c>
      <c r="B32" s="22" t="s">
        <v>64</v>
      </c>
      <c r="C32" s="23">
        <v>289950973.33999997</v>
      </c>
      <c r="D32" s="23">
        <v>72766955.090000004</v>
      </c>
      <c r="E32" s="37">
        <f t="shared" si="0"/>
        <v>0.25096296195106266</v>
      </c>
      <c r="F32" s="45">
        <v>257630935.24000001</v>
      </c>
      <c r="G32" s="19">
        <v>57110095.530000001</v>
      </c>
      <c r="H32" s="42">
        <f t="shared" si="1"/>
        <v>0.22167406051916175</v>
      </c>
      <c r="I32" s="42">
        <f t="shared" si="2"/>
        <v>1.2741522215065362</v>
      </c>
      <c r="J32" s="6"/>
    </row>
    <row r="33" spans="1:10" outlineLevel="1" x14ac:dyDescent="0.25">
      <c r="A33" s="21" t="s">
        <v>65</v>
      </c>
      <c r="B33" s="22" t="s">
        <v>66</v>
      </c>
      <c r="C33" s="23">
        <v>47573856.710000001</v>
      </c>
      <c r="D33" s="23">
        <v>11542207.09</v>
      </c>
      <c r="E33" s="37">
        <f t="shared" si="0"/>
        <v>0.24261659424332174</v>
      </c>
      <c r="F33" s="45">
        <v>96367608.209999993</v>
      </c>
      <c r="G33" s="19">
        <v>9772653.5500000007</v>
      </c>
      <c r="H33" s="42">
        <f t="shared" si="1"/>
        <v>0.10141014944257898</v>
      </c>
      <c r="I33" s="42">
        <f t="shared" si="2"/>
        <v>1.1810719607470377</v>
      </c>
      <c r="J33" s="6"/>
    </row>
    <row r="34" spans="1:10" outlineLevel="1" x14ac:dyDescent="0.25">
      <c r="A34" s="21" t="s">
        <v>67</v>
      </c>
      <c r="B34" s="22" t="s">
        <v>68</v>
      </c>
      <c r="C34" s="23">
        <v>100000</v>
      </c>
      <c r="D34" s="23">
        <v>0</v>
      </c>
      <c r="E34" s="37">
        <f t="shared" si="0"/>
        <v>0</v>
      </c>
      <c r="F34" s="45">
        <v>0</v>
      </c>
      <c r="G34" s="19">
        <v>0</v>
      </c>
      <c r="H34" s="42">
        <f t="shared" si="1"/>
        <v>0</v>
      </c>
      <c r="I34" s="42">
        <f t="shared" si="2"/>
        <v>0</v>
      </c>
      <c r="J34" s="6"/>
    </row>
    <row r="35" spans="1:10" outlineLevel="1" x14ac:dyDescent="0.25">
      <c r="A35" s="21" t="s">
        <v>69</v>
      </c>
      <c r="B35" s="22" t="s">
        <v>70</v>
      </c>
      <c r="C35" s="23">
        <v>27846947.710000001</v>
      </c>
      <c r="D35" s="23">
        <v>4830091.29</v>
      </c>
      <c r="E35" s="37">
        <f t="shared" si="0"/>
        <v>0.17345137213244691</v>
      </c>
      <c r="F35" s="45">
        <v>28923010.219999999</v>
      </c>
      <c r="G35" s="23">
        <v>4770865.05</v>
      </c>
      <c r="H35" s="48">
        <f t="shared" si="1"/>
        <v>0.16495050182228232</v>
      </c>
      <c r="I35" s="42">
        <f t="shared" si="2"/>
        <v>1.0124141511820797</v>
      </c>
      <c r="J35" s="6"/>
    </row>
    <row r="36" spans="1:10" s="16" customFormat="1" x14ac:dyDescent="0.25">
      <c r="A36" s="7" t="s">
        <v>71</v>
      </c>
      <c r="B36" s="8" t="s">
        <v>72</v>
      </c>
      <c r="C36" s="9">
        <f>C37+C38</f>
        <v>141886918.41</v>
      </c>
      <c r="D36" s="9">
        <f>D37+D38</f>
        <v>35228585.210000001</v>
      </c>
      <c r="E36" s="36">
        <f t="shared" si="0"/>
        <v>0.24828635088262752</v>
      </c>
      <c r="F36" s="17">
        <f>F37+F38</f>
        <v>108508236.68000001</v>
      </c>
      <c r="G36" s="17">
        <f>G37+G38</f>
        <v>26063289.810000002</v>
      </c>
      <c r="H36" s="41">
        <f t="shared" si="1"/>
        <v>0.2401964183314752</v>
      </c>
      <c r="I36" s="41">
        <f t="shared" si="2"/>
        <v>1.3516553538258032</v>
      </c>
      <c r="J36" s="15"/>
    </row>
    <row r="37" spans="1:10" outlineLevel="1" x14ac:dyDescent="0.25">
      <c r="A37" s="21" t="s">
        <v>73</v>
      </c>
      <c r="B37" s="22" t="s">
        <v>74</v>
      </c>
      <c r="C37" s="23">
        <v>95419999.209999993</v>
      </c>
      <c r="D37" s="23">
        <v>22931642.25</v>
      </c>
      <c r="E37" s="37">
        <f t="shared" si="0"/>
        <v>0.24032322825251889</v>
      </c>
      <c r="F37" s="45">
        <v>65685425.719999999</v>
      </c>
      <c r="G37" s="19">
        <v>16289012.51</v>
      </c>
      <c r="H37" s="42">
        <f t="shared" si="1"/>
        <v>0.24798518592900429</v>
      </c>
      <c r="I37" s="42">
        <f t="shared" si="2"/>
        <v>1.4077981851829273</v>
      </c>
      <c r="J37" s="6"/>
    </row>
    <row r="38" spans="1:10" outlineLevel="1" x14ac:dyDescent="0.25">
      <c r="A38" s="21" t="s">
        <v>75</v>
      </c>
      <c r="B38" s="22" t="s">
        <v>76</v>
      </c>
      <c r="C38" s="23">
        <v>46466919.200000003</v>
      </c>
      <c r="D38" s="23">
        <v>12296942.960000001</v>
      </c>
      <c r="E38" s="37">
        <f t="shared" si="0"/>
        <v>0.2646386541589355</v>
      </c>
      <c r="F38" s="45">
        <v>42822810.960000001</v>
      </c>
      <c r="G38" s="19">
        <v>9774277.3000000007</v>
      </c>
      <c r="H38" s="42">
        <f t="shared" si="1"/>
        <v>0.2282493157473939</v>
      </c>
      <c r="I38" s="42">
        <f t="shared" si="2"/>
        <v>1.2580922949669129</v>
      </c>
      <c r="J38" s="6"/>
    </row>
    <row r="39" spans="1:10" s="16" customFormat="1" x14ac:dyDescent="0.25">
      <c r="A39" s="7" t="s">
        <v>32</v>
      </c>
      <c r="B39" s="8" t="s">
        <v>33</v>
      </c>
      <c r="C39" s="9">
        <f>SUM(C40:C42)</f>
        <v>15577622.48</v>
      </c>
      <c r="D39" s="9">
        <f>SUM(D40:D42)</f>
        <v>4080980.4499999997</v>
      </c>
      <c r="E39" s="36">
        <f t="shared" si="0"/>
        <v>0.26197710563595578</v>
      </c>
      <c r="F39" s="17">
        <f>SUM(F40:F42)</f>
        <v>17097917.079999998</v>
      </c>
      <c r="G39" s="17">
        <f>SUM(G40:G42)</f>
        <v>4951765.5999999996</v>
      </c>
      <c r="H39" s="41">
        <f t="shared" si="1"/>
        <v>0.28961221281112914</v>
      </c>
      <c r="I39" s="41">
        <f t="shared" si="2"/>
        <v>0.82414653270340588</v>
      </c>
      <c r="J39" s="15"/>
    </row>
    <row r="40" spans="1:10" outlineLevel="1" x14ac:dyDescent="0.25">
      <c r="A40" s="21" t="s">
        <v>34</v>
      </c>
      <c r="B40" s="22" t="s">
        <v>35</v>
      </c>
      <c r="C40" s="23">
        <v>7696700.4800000004</v>
      </c>
      <c r="D40" s="23">
        <v>2297180.7999999998</v>
      </c>
      <c r="E40" s="37">
        <f t="shared" si="0"/>
        <v>0.29846306296695069</v>
      </c>
      <c r="F40" s="45">
        <v>8433786.0800000001</v>
      </c>
      <c r="G40" s="19">
        <v>2083436.9</v>
      </c>
      <c r="H40" s="42">
        <f t="shared" si="1"/>
        <v>0.24703459161013008</v>
      </c>
      <c r="I40" s="42">
        <f t="shared" si="2"/>
        <v>1.1025919719478905</v>
      </c>
      <c r="J40" s="6"/>
    </row>
    <row r="41" spans="1:10" outlineLevel="1" x14ac:dyDescent="0.25">
      <c r="A41" s="21" t="s">
        <v>45</v>
      </c>
      <c r="B41" s="22" t="s">
        <v>46</v>
      </c>
      <c r="C41" s="23">
        <v>2200000</v>
      </c>
      <c r="D41" s="23">
        <v>300000</v>
      </c>
      <c r="E41" s="37">
        <f t="shared" si="0"/>
        <v>0.13636363636363635</v>
      </c>
      <c r="F41" s="45">
        <v>2000000</v>
      </c>
      <c r="G41" s="19">
        <v>305308</v>
      </c>
      <c r="H41" s="42">
        <f t="shared" si="1"/>
        <v>0.15265400000000001</v>
      </c>
      <c r="I41" s="42">
        <f t="shared" si="2"/>
        <v>0.98261427804053614</v>
      </c>
      <c r="J41" s="6"/>
    </row>
    <row r="42" spans="1:10" outlineLevel="1" x14ac:dyDescent="0.25">
      <c r="A42" s="21" t="s">
        <v>77</v>
      </c>
      <c r="B42" s="22" t="s">
        <v>78</v>
      </c>
      <c r="C42" s="23">
        <v>5680922</v>
      </c>
      <c r="D42" s="23">
        <v>1483799.65</v>
      </c>
      <c r="E42" s="37">
        <f t="shared" si="0"/>
        <v>0.26118993536612539</v>
      </c>
      <c r="F42" s="45">
        <v>6664131</v>
      </c>
      <c r="G42" s="19">
        <v>2563020.7000000002</v>
      </c>
      <c r="H42" s="42">
        <f t="shared" si="1"/>
        <v>0.38459938737698884</v>
      </c>
      <c r="I42" s="42">
        <f t="shared" si="2"/>
        <v>0.57892612806443577</v>
      </c>
      <c r="J42" s="6"/>
    </row>
    <row r="43" spans="1:10" s="16" customFormat="1" x14ac:dyDescent="0.25">
      <c r="A43" s="7" t="s">
        <v>36</v>
      </c>
      <c r="B43" s="8" t="s">
        <v>37</v>
      </c>
      <c r="C43" s="9">
        <f>SUM(C44:C47)</f>
        <v>52659438.790000007</v>
      </c>
      <c r="D43" s="9">
        <f>SUM(D44:D47)</f>
        <v>12577547.859999999</v>
      </c>
      <c r="E43" s="36">
        <f t="shared" si="0"/>
        <v>0.2388469787943974</v>
      </c>
      <c r="F43" s="17">
        <f>SUM(F44:F46)</f>
        <v>40175485.049999997</v>
      </c>
      <c r="G43" s="17">
        <f>SUM(G44:G46)</f>
        <v>10786265.92</v>
      </c>
      <c r="H43" s="41">
        <f t="shared" si="1"/>
        <v>0.26847879761939553</v>
      </c>
      <c r="I43" s="41">
        <f t="shared" si="2"/>
        <v>1.1660706265992002</v>
      </c>
      <c r="J43" s="15"/>
    </row>
    <row r="44" spans="1:10" s="16" customFormat="1" outlineLevel="1" x14ac:dyDescent="0.25">
      <c r="A44" s="31" t="s">
        <v>47</v>
      </c>
      <c r="B44" s="32" t="s">
        <v>48</v>
      </c>
      <c r="C44" s="33">
        <v>0</v>
      </c>
      <c r="D44" s="33">
        <v>0</v>
      </c>
      <c r="E44" s="39">
        <f t="shared" si="0"/>
        <v>0</v>
      </c>
      <c r="F44" s="46">
        <v>8369800</v>
      </c>
      <c r="G44" s="19">
        <v>1561500</v>
      </c>
      <c r="H44" s="42">
        <f t="shared" si="1"/>
        <v>0.1865635976964802</v>
      </c>
      <c r="I44" s="42">
        <f t="shared" si="2"/>
        <v>0</v>
      </c>
      <c r="J44" s="15"/>
    </row>
    <row r="45" spans="1:10" outlineLevel="1" x14ac:dyDescent="0.25">
      <c r="A45" s="21" t="s">
        <v>38</v>
      </c>
      <c r="B45" s="22" t="s">
        <v>39</v>
      </c>
      <c r="C45" s="23">
        <v>47740789.020000003</v>
      </c>
      <c r="D45" s="23">
        <v>11328125.949999999</v>
      </c>
      <c r="E45" s="37">
        <f t="shared" si="0"/>
        <v>0.23728401190131815</v>
      </c>
      <c r="F45" s="45">
        <v>30805685.050000001</v>
      </c>
      <c r="G45" s="19">
        <v>8659050.9199999999</v>
      </c>
      <c r="H45" s="42">
        <f t="shared" si="1"/>
        <v>0.28108613413224515</v>
      </c>
      <c r="I45" s="42">
        <f t="shared" si="2"/>
        <v>1.3082410595178715</v>
      </c>
      <c r="J45" s="6"/>
    </row>
    <row r="46" spans="1:10" outlineLevel="1" x14ac:dyDescent="0.25">
      <c r="A46" s="21" t="s">
        <v>79</v>
      </c>
      <c r="B46" s="22" t="s">
        <v>80</v>
      </c>
      <c r="C46" s="23">
        <v>1300000</v>
      </c>
      <c r="D46" s="23">
        <v>685200</v>
      </c>
      <c r="E46" s="37">
        <f t="shared" si="0"/>
        <v>0.52707692307692311</v>
      </c>
      <c r="F46" s="45">
        <v>1000000</v>
      </c>
      <c r="G46" s="19">
        <v>565715</v>
      </c>
      <c r="H46" s="42">
        <f t="shared" si="1"/>
        <v>0.56571499999999997</v>
      </c>
      <c r="I46" s="42">
        <f t="shared" si="2"/>
        <v>1.2112105919058183</v>
      </c>
      <c r="J46" s="6"/>
    </row>
    <row r="47" spans="1:10" outlineLevel="1" x14ac:dyDescent="0.25">
      <c r="A47" s="34" t="s">
        <v>94</v>
      </c>
      <c r="B47" s="35" t="s">
        <v>95</v>
      </c>
      <c r="C47" s="23">
        <v>3618649.77</v>
      </c>
      <c r="D47" s="23">
        <v>564221.91</v>
      </c>
      <c r="E47" s="37">
        <f t="shared" si="0"/>
        <v>0.15592056315524561</v>
      </c>
      <c r="F47" s="45">
        <v>0</v>
      </c>
      <c r="G47" s="19">
        <v>0</v>
      </c>
      <c r="H47" s="42">
        <f t="shared" si="1"/>
        <v>0</v>
      </c>
      <c r="I47" s="42">
        <f t="shared" si="2"/>
        <v>0</v>
      </c>
      <c r="J47" s="6"/>
    </row>
    <row r="48" spans="1:10" ht="31.5" x14ac:dyDescent="0.25">
      <c r="A48" s="2" t="s">
        <v>89</v>
      </c>
      <c r="B48" s="3" t="s">
        <v>90</v>
      </c>
      <c r="C48" s="4">
        <f>C49</f>
        <v>13300</v>
      </c>
      <c r="D48" s="4">
        <f>D49</f>
        <v>0</v>
      </c>
      <c r="E48" s="38">
        <f t="shared" si="0"/>
        <v>0</v>
      </c>
      <c r="F48" s="17">
        <f>F49</f>
        <v>0</v>
      </c>
      <c r="G48" s="17">
        <f>G49</f>
        <v>0</v>
      </c>
      <c r="H48" s="41">
        <f t="shared" si="1"/>
        <v>0</v>
      </c>
      <c r="I48" s="41">
        <f t="shared" si="2"/>
        <v>0</v>
      </c>
      <c r="J48" s="6"/>
    </row>
    <row r="49" spans="1:10" ht="21.75" customHeight="1" outlineLevel="1" x14ac:dyDescent="0.25">
      <c r="A49" s="24" t="s">
        <v>91</v>
      </c>
      <c r="B49" s="25" t="s">
        <v>92</v>
      </c>
      <c r="C49" s="26">
        <v>13300</v>
      </c>
      <c r="D49" s="26">
        <v>0</v>
      </c>
      <c r="E49" s="37">
        <f t="shared" si="0"/>
        <v>0</v>
      </c>
      <c r="F49" s="45">
        <v>0</v>
      </c>
      <c r="G49" s="19">
        <v>0</v>
      </c>
      <c r="H49" s="42">
        <f t="shared" si="1"/>
        <v>0</v>
      </c>
      <c r="I49" s="42">
        <f t="shared" si="2"/>
        <v>0</v>
      </c>
      <c r="J49" s="6"/>
    </row>
    <row r="50" spans="1:10" s="16" customFormat="1" x14ac:dyDescent="0.25">
      <c r="A50" s="10" t="s">
        <v>40</v>
      </c>
      <c r="B50" s="11"/>
      <c r="C50" s="12">
        <f>C6+C14+C17+C23+C27+C30+C36+C39+C43+C48</f>
        <v>1122919330.3699999</v>
      </c>
      <c r="D50" s="12">
        <f>D6+D14+D17+D23+D27+D30+D36+D39+D43+D48</f>
        <v>219858151.79000002</v>
      </c>
      <c r="E50" s="40">
        <f t="shared" si="0"/>
        <v>0.19579158167805086</v>
      </c>
      <c r="F50" s="18">
        <f>F6+F14+F17+F23+F27+F30+F36+F39+F43+F48</f>
        <v>979363530.71999991</v>
      </c>
      <c r="G50" s="18">
        <f>G6+G14+G17+G23+G27+G30+G36+G39+G43+G48</f>
        <v>185842686.08999997</v>
      </c>
      <c r="H50" s="43">
        <f t="shared" si="1"/>
        <v>0.1897586343177122</v>
      </c>
      <c r="I50" s="43">
        <f t="shared" si="2"/>
        <v>1.1830336529010725</v>
      </c>
      <c r="J50" s="15"/>
    </row>
    <row r="51" spans="1:10" x14ac:dyDescent="0.25">
      <c r="A51" s="5"/>
      <c r="B51" s="5"/>
      <c r="C51" s="20"/>
      <c r="D51" s="20"/>
      <c r="E51" s="20"/>
      <c r="F51" s="20"/>
      <c r="G51" s="20"/>
      <c r="H51" s="20"/>
      <c r="I51" s="20"/>
    </row>
    <row r="52" spans="1:10" x14ac:dyDescent="0.25">
      <c r="A52" s="52"/>
      <c r="B52" s="53"/>
      <c r="C52" s="53"/>
      <c r="D52" s="53"/>
      <c r="E52" s="53"/>
      <c r="F52" s="49"/>
      <c r="G52" s="49"/>
      <c r="H52" s="49"/>
    </row>
  </sheetData>
  <mergeCells count="9">
    <mergeCell ref="A1:I1"/>
    <mergeCell ref="A2:I2"/>
    <mergeCell ref="A52:E52"/>
    <mergeCell ref="A3:I3"/>
    <mergeCell ref="A4:A5"/>
    <mergeCell ref="B4:B5"/>
    <mergeCell ref="C5:E5"/>
    <mergeCell ref="I4:I5"/>
    <mergeCell ref="F5:H5"/>
  </mergeCells>
  <pageMargins left="0.7" right="0.7" top="0.75" bottom="0.75" header="0.3" footer="0.3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2025-04-02T08:24:55Z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