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ОТЧЁТЫ!!!\на САЙТ Ежемесячно и ЕЖЕКВАРТАЛЬНО\ЕЖЕКВАРТАЛЬНО\2025\2 квартал\"/>
    </mc:Choice>
  </mc:AlternateContent>
  <bookViews>
    <workbookView xWindow="0" yWindow="0" windowWidth="28800" windowHeight="12330"/>
  </bookViews>
  <sheets>
    <sheet name="2 кв" sheetId="4" r:id="rId1"/>
  </sheets>
  <definedNames>
    <definedName name="_xlnm.Print_Titles" localSheetId="0">'2 кв'!#REF!</definedName>
  </definedNames>
  <calcPr calcId="162913"/>
</workbook>
</file>

<file path=xl/calcChain.xml><?xml version="1.0" encoding="utf-8"?>
<calcChain xmlns="http://schemas.openxmlformats.org/spreadsheetml/2006/main">
  <c r="I12" i="4" l="1"/>
  <c r="H12" i="4"/>
  <c r="H13" i="4"/>
  <c r="F28" i="4" l="1"/>
  <c r="H7" i="4" l="1"/>
  <c r="I7" i="4"/>
  <c r="I8" i="4"/>
  <c r="I9" i="4"/>
  <c r="I10" i="4"/>
  <c r="I11" i="4"/>
  <c r="I13" i="4"/>
  <c r="I14" i="4"/>
  <c r="I16" i="4"/>
  <c r="I17" i="4"/>
  <c r="I19" i="4"/>
  <c r="I20" i="4"/>
  <c r="I21" i="4"/>
  <c r="I22" i="4"/>
  <c r="I23" i="4"/>
  <c r="I25" i="4"/>
  <c r="I26" i="4"/>
  <c r="I27" i="4"/>
  <c r="I29" i="4"/>
  <c r="I30" i="4"/>
  <c r="I32" i="4"/>
  <c r="I33" i="4"/>
  <c r="I34" i="4"/>
  <c r="I35" i="4"/>
  <c r="I36" i="4"/>
  <c r="I38" i="4"/>
  <c r="I39" i="4"/>
  <c r="I41" i="4"/>
  <c r="I42" i="4"/>
  <c r="I43" i="4"/>
  <c r="I45" i="4"/>
  <c r="I46" i="4"/>
  <c r="I47" i="4"/>
  <c r="I48" i="4"/>
  <c r="I50" i="4"/>
  <c r="H50" i="4"/>
  <c r="G49" i="4"/>
  <c r="F49" i="4"/>
  <c r="H48" i="4"/>
  <c r="H47" i="4"/>
  <c r="H46" i="4"/>
  <c r="H45" i="4"/>
  <c r="G44" i="4"/>
  <c r="F44" i="4"/>
  <c r="H43" i="4"/>
  <c r="H42" i="4"/>
  <c r="H41" i="4"/>
  <c r="G40" i="4"/>
  <c r="F40" i="4"/>
  <c r="H39" i="4"/>
  <c r="H38" i="4"/>
  <c r="G37" i="4"/>
  <c r="F37" i="4"/>
  <c r="H36" i="4"/>
  <c r="H35" i="4"/>
  <c r="H34" i="4"/>
  <c r="H33" i="4"/>
  <c r="H32" i="4"/>
  <c r="G31" i="4"/>
  <c r="F31" i="4"/>
  <c r="H30" i="4"/>
  <c r="H29" i="4"/>
  <c r="G28" i="4"/>
  <c r="H27" i="4"/>
  <c r="H26" i="4"/>
  <c r="H25" i="4"/>
  <c r="G24" i="4"/>
  <c r="F24" i="4"/>
  <c r="H23" i="4"/>
  <c r="H22" i="4"/>
  <c r="H21" i="4"/>
  <c r="H20" i="4"/>
  <c r="H19" i="4"/>
  <c r="G18" i="4"/>
  <c r="F18" i="4"/>
  <c r="H17" i="4"/>
  <c r="H16" i="4"/>
  <c r="G15" i="4"/>
  <c r="F15" i="4"/>
  <c r="H14" i="4"/>
  <c r="H11" i="4"/>
  <c r="H10" i="4"/>
  <c r="H9" i="4"/>
  <c r="H8" i="4"/>
  <c r="G6" i="4"/>
  <c r="F6" i="4"/>
  <c r="H28" i="4" l="1"/>
  <c r="H31" i="4"/>
  <c r="H24" i="4"/>
  <c r="H44" i="4"/>
  <c r="H37" i="4"/>
  <c r="F51" i="4"/>
  <c r="H15" i="4"/>
  <c r="G51" i="4"/>
  <c r="H40" i="4"/>
  <c r="H49" i="4"/>
  <c r="H18" i="4"/>
  <c r="H6" i="4"/>
  <c r="H51" i="4" l="1"/>
  <c r="E7" i="4"/>
  <c r="E8" i="4"/>
  <c r="E9" i="4"/>
  <c r="E10" i="4"/>
  <c r="E11" i="4"/>
  <c r="E13" i="4"/>
  <c r="E14" i="4"/>
  <c r="E16" i="4"/>
  <c r="E17" i="4"/>
  <c r="E19" i="4"/>
  <c r="E20" i="4"/>
  <c r="E21" i="4"/>
  <c r="E22" i="4"/>
  <c r="E23" i="4"/>
  <c r="E25" i="4"/>
  <c r="E26" i="4"/>
  <c r="E27" i="4"/>
  <c r="E29" i="4"/>
  <c r="E30" i="4"/>
  <c r="E32" i="4"/>
  <c r="E33" i="4"/>
  <c r="E34" i="4"/>
  <c r="E35" i="4"/>
  <c r="E36" i="4"/>
  <c r="E38" i="4"/>
  <c r="E39" i="4"/>
  <c r="E41" i="4"/>
  <c r="E42" i="4"/>
  <c r="E43" i="4"/>
  <c r="E45" i="4"/>
  <c r="E46" i="4"/>
  <c r="E47" i="4"/>
  <c r="E48" i="4"/>
  <c r="E50" i="4"/>
  <c r="C15" i="4" l="1"/>
  <c r="D44" i="4"/>
  <c r="I44" i="4" s="1"/>
  <c r="C44" i="4"/>
  <c r="D15" i="4"/>
  <c r="I15" i="4" s="1"/>
  <c r="E44" i="4" l="1"/>
  <c r="E15" i="4"/>
  <c r="D40" i="4"/>
  <c r="I40" i="4" s="1"/>
  <c r="C40" i="4"/>
  <c r="D31" i="4"/>
  <c r="C31" i="4"/>
  <c r="D24" i="4"/>
  <c r="I24" i="4" s="1"/>
  <c r="C24" i="4"/>
  <c r="D18" i="4"/>
  <c r="I18" i="4" s="1"/>
  <c r="C18" i="4"/>
  <c r="D6" i="4"/>
  <c r="I6" i="4" s="1"/>
  <c r="C6" i="4"/>
  <c r="D49" i="4"/>
  <c r="I49" i="4" s="1"/>
  <c r="C49" i="4"/>
  <c r="I31" i="4" l="1"/>
  <c r="D51" i="4"/>
  <c r="E49" i="4"/>
  <c r="E40" i="4"/>
  <c r="E18" i="4"/>
  <c r="E24" i="4"/>
  <c r="E31" i="4"/>
  <c r="E6" i="4"/>
  <c r="D37" i="4" l="1"/>
  <c r="I37" i="4" s="1"/>
  <c r="D28" i="4"/>
  <c r="I28" i="4" s="1"/>
  <c r="C37" i="4"/>
  <c r="C28" i="4"/>
  <c r="C51" i="4" s="1"/>
  <c r="E28" i="4" l="1"/>
  <c r="I51" i="4"/>
  <c r="E37" i="4"/>
  <c r="E51" i="4" l="1"/>
</calcChain>
</file>

<file path=xl/sharedStrings.xml><?xml version="1.0" encoding="utf-8"?>
<sst xmlns="http://schemas.openxmlformats.org/spreadsheetml/2006/main" count="105" uniqueCount="102">
  <si>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</si>
  <si>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</si>
  <si>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</si>
  <si>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</si>
  <si>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</si>
  <si>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</si>
  <si>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</si>
  <si>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</si>
  <si>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</si>
  <si>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</si>
  <si>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</si>
  <si>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</si>
  <si>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</si>
  <si>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</si>
  <si>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</si>
  <si>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</si>
  <si>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</si>
  <si>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</si>
  <si>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</si>
  <si>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</si>
  <si>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</si>
  <si>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</si>
  <si>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</si>
  <si>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</si>
  <si>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</si>
  <si>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</si>
  <si>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</si>
  <si>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</si>
  <si>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</si>
  <si>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</si>
  <si>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</si>
  <si>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</si>
  <si>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</si>
  <si>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</si>
  <si>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</si>
  <si>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</si>
  <si>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</si>
  <si>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</si>
  <si>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</si>
  <si>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</si>
  <si>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</si>
  <si>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</si>
  <si>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</si>
  <si>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</si>
  <si>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</si>
  <si>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</si>
  <si>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</si>
  <si>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</si>
  <si>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</si>
  <si>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</si>
  <si>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</si>
  <si>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</si>
  <si>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</si>
  <si>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</si>
  <si>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</si>
  <si>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</si>
  <si>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</si>
  <si>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</si>
  <si>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</si>
  <si>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</si>
  <si>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</si>
  <si>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</si>
  <si>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</si>
  <si>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</si>
  <si>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</si>
  <si>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</si>
  <si>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</si>
  <si>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</si>
  <si>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</si>
  <si>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</si>
  <si>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</si>
  <si>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</si>
  <si>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</si>
  <si>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</si>
  <si>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</si>
  <si>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</si>
  <si>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</si>
  <si>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</si>
  <si>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</si>
  <si>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</si>
  <si>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</si>
  <si>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</si>
  <si>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</si>
  <si>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</si>
  <si>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</si>
  <si>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</si>
  <si>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</si>
  <si>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Другие вопросы в области национальной безопасности и правоохранительной деятельности</t>
  </si>
  <si>
    <t>0314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</si>
  <si>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</si>
  <si>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</si>
  <si>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</si>
  <si>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</si>
  <si>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1105</t>
  </si>
  <si>
    <t>Другие вопросы в области физической культуры и спорта</t>
  </si>
  <si>
    <t xml:space="preserve"> И СРАВНЕНИЕ С СООТВЕТСТВУЮЩИМ ПЕРИОДОМ ПРОШЛОГО ГОДА</t>
  </si>
  <si>
    <t>СВЕДЕНИЯ ПО ИСПОЛНЕНИЮ БЮДЖЕТА В РАЗРЕЗЕ РАЗДЕЛОВ И ПОДРАЗДЕЛОВ КЛАСИФИКАЦИИ РАСХОДОВ НА 01.07.2025</t>
  </si>
  <si>
    <t>на 01.07.2025</t>
  </si>
  <si>
    <t>на 01.07.2024</t>
  </si>
  <si>
    <t>Процент исполнения 01.07.2025 к 01.07.2024</t>
  </si>
  <si>
    <t>0107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</si>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</sst>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"/>
  </numFmts>
  <fonts count="14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31">
    <xf numFmtId="0" fontId="0" fillId="0" borderId="0"/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4" fontId="3" fillId="2" borderId="7">
      <alignment horizontal="right" vertical="top" shrinkToFit="1"/>
    </xf>
    <xf numFmtId="164" fontId="3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4" fontId="3" fillId="3" borderId="10">
      <alignment horizontal="right" vertical="top" shrinkToFit="1"/>
    </xf>
    <xf numFmtId="164" fontId="3" fillId="3" borderId="11">
      <alignment horizontal="right" vertical="top" shrinkToFit="1"/>
    </xf>
    <xf numFmtId="0" fontId="4" fillId="4" borderId="12"/>
    <xf numFmtId="0" fontId="4" fillId="4" borderId="13"/>
    <xf numFmtId="4" fontId="4" fillId="4" borderId="13">
      <alignment horizontal="right" shrinkToFit="1"/>
    </xf>
    <xf numFmtId="164" fontId="4" fillId="4" borderId="14">
      <alignment horizontal="right" shrinkToFit="1"/>
    </xf>
    <xf numFmtId="0" fontId="1" fillId="0" borderId="15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9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164" fontId="6" fillId="0" borderId="11">
      <alignment horizontal="right" vertical="top" shrinkToFit="1"/>
    </xf>
    <xf numFmtId="4" fontId="13" fillId="0" borderId="18">
      <alignment horizontal="right"/>
    </xf>
  </cellStyleXfs>
  <cellXfs count="64">
    <xf numFmtId="0" fontId="0" fillId="0" borderId="0" xfId="0"/>
    <xf numFmtId="0" fontId="11" fillId="0" borderId="0" xfId="0" applyFont="1" applyProtection="1">
      <protection locked="0"/>
    </xf>
    <xf numFmtId="49" fontId="9" fillId="5" borderId="6" xfId="7" applyNumberFormat="1" applyFont="1" applyFill="1" applyProtection="1">
      <alignment horizontal="center" vertical="top" shrinkToFit="1"/>
    </xf>
    <xf numFmtId="0" fontId="9" fillId="5" borderId="7" xfId="8" applyNumberFormat="1" applyFont="1" applyFill="1" applyProtection="1">
      <alignment horizontal="left" vertical="top" wrapText="1"/>
    </xf>
    <xf numFmtId="4" fontId="9" fillId="5" borderId="7" xfId="9" applyNumberFormat="1" applyFont="1" applyFill="1" applyProtection="1">
      <alignment horizontal="right" vertical="top" shrinkToFit="1"/>
    </xf>
    <xf numFmtId="0" fontId="10" fillId="0" borderId="1" xfId="19" applyNumberFormat="1" applyFont="1" applyBorder="1" applyProtection="1"/>
    <xf numFmtId="0" fontId="11" fillId="0" borderId="1" xfId="0" applyFont="1" applyBorder="1" applyProtection="1">
      <protection locked="0"/>
    </xf>
    <xf numFmtId="49" fontId="9" fillId="5" borderId="17" xfId="7" applyNumberFormat="1" applyFont="1" applyFill="1" applyBorder="1" applyProtection="1">
      <alignment horizontal="center" vertical="top" shrinkToFit="1"/>
    </xf>
    <xf numFmtId="0" fontId="9" fillId="5" borderId="17" xfId="8" applyNumberFormat="1" applyFont="1" applyFill="1" applyBorder="1" applyProtection="1">
      <alignment horizontal="left" vertical="top" wrapText="1"/>
    </xf>
    <xf numFmtId="4" fontId="9" fillId="5" borderId="17" xfId="9" applyNumberFormat="1" applyFont="1" applyFill="1" applyBorder="1" applyProtection="1">
      <alignment horizontal="right" vertical="top" shrinkToFit="1"/>
    </xf>
    <xf numFmtId="0" fontId="9" fillId="6" borderId="17" xfId="15" applyNumberFormat="1" applyFont="1" applyFill="1" applyBorder="1" applyProtection="1"/>
    <xf numFmtId="0" fontId="9" fillId="6" borderId="17" xfId="16" applyNumberFormat="1" applyFont="1" applyFill="1" applyBorder="1" applyProtection="1"/>
    <xf numFmtId="4" fontId="9" fillId="6" borderId="17" xfId="17" applyNumberFormat="1" applyFont="1" applyFill="1" applyBorder="1" applyProtection="1">
      <alignment horizontal="right" shrinkToFit="1"/>
    </xf>
    <xf numFmtId="49" fontId="9" fillId="0" borderId="17" xfId="4" applyNumberFormat="1" applyFont="1" applyBorder="1" applyProtection="1">
      <alignment horizontal="center" vertical="center" wrapText="1"/>
    </xf>
    <xf numFmtId="49" fontId="9" fillId="0" borderId="17" xfId="5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8" fillId="5" borderId="17" xfId="0" applyNumberFormat="1" applyFont="1" applyFill="1" applyBorder="1" applyAlignment="1" applyProtection="1">
      <alignment horizontal="right" vertical="top"/>
      <protection locked="0"/>
    </xf>
    <xf numFmtId="4" fontId="8" fillId="6" borderId="17" xfId="0" applyNumberFormat="1" applyFont="1" applyFill="1" applyBorder="1" applyAlignment="1" applyProtection="1">
      <alignment horizontal="right" vertical="top"/>
      <protection locked="0"/>
    </xf>
    <xf numFmtId="4" fontId="11" fillId="0" borderId="17" xfId="0" applyNumberFormat="1" applyFont="1" applyFill="1" applyBorder="1" applyAlignment="1" applyProtection="1">
      <alignment horizontal="right" vertical="top"/>
      <protection locked="0"/>
    </xf>
    <xf numFmtId="4" fontId="10" fillId="0" borderId="1" xfId="19" applyNumberFormat="1" applyFont="1" applyBorder="1" applyProtection="1"/>
    <xf numFmtId="49" fontId="10" fillId="0" borderId="17" xfId="11" applyNumberFormat="1" applyFont="1" applyFill="1" applyBorder="1" applyProtection="1">
      <alignment horizontal="center" vertical="top" shrinkToFit="1"/>
    </xf>
    <xf numFmtId="0" fontId="10" fillId="0" borderId="17" xfId="12" applyNumberFormat="1" applyFont="1" applyFill="1" applyBorder="1" applyProtection="1">
      <alignment horizontal="left" vertical="top" wrapText="1"/>
    </xf>
    <xf numFmtId="4" fontId="10" fillId="0" borderId="17" xfId="13" applyNumberFormat="1" applyFont="1" applyFill="1" applyBorder="1" applyProtection="1">
      <alignment horizontal="right" vertical="top" shrinkToFit="1"/>
    </xf>
    <xf numFmtId="49" fontId="10" fillId="0" borderId="9" xfId="11" applyNumberFormat="1" applyFont="1" applyFill="1" applyProtection="1">
      <alignment horizontal="center" vertical="top" shrinkToFit="1"/>
    </xf>
    <xf numFmtId="0" fontId="10" fillId="0" borderId="10" xfId="12" applyNumberFormat="1" applyFont="1" applyFill="1" applyProtection="1">
      <alignment horizontal="left" vertical="top" wrapText="1"/>
    </xf>
    <xf numFmtId="4" fontId="10" fillId="0" borderId="10" xfId="13" applyNumberFormat="1" applyFont="1" applyFill="1" applyProtection="1">
      <alignment horizontal="right" vertical="top" shrinkToFit="1"/>
    </xf>
    <xf numFmtId="4" fontId="9" fillId="2" borderId="7" xfId="9" applyNumberFormat="1" applyFont="1" applyProtection="1">
      <alignment horizontal="right" vertical="top" shrinkToFit="1"/>
    </xf>
    <xf numFmtId="49" fontId="9" fillId="5" borderId="17" xfId="11" applyNumberFormat="1" applyFont="1" applyFill="1" applyBorder="1" applyProtection="1">
      <alignment horizontal="center" vertical="top" shrinkToFit="1"/>
    </xf>
    <xf numFmtId="0" fontId="9" fillId="5" borderId="17" xfId="12" applyNumberFormat="1" applyFont="1" applyFill="1" applyBorder="1" applyProtection="1">
      <alignment horizontal="left" vertical="top" wrapText="1"/>
    </xf>
    <xf numFmtId="4" fontId="9" fillId="5" borderId="17" xfId="13" applyNumberFormat="1" applyFont="1" applyFill="1" applyBorder="1" applyProtection="1">
      <alignment horizontal="right" vertical="top" shrinkToFit="1"/>
    </xf>
    <xf numFmtId="49" fontId="10" fillId="0" borderId="17" xfId="7" applyNumberFormat="1" applyFont="1" applyFill="1" applyBorder="1" applyProtection="1">
      <alignment horizontal="center" vertical="top" shrinkToFit="1"/>
    </xf>
    <xf numFmtId="0" fontId="10" fillId="0" borderId="17" xfId="8" applyNumberFormat="1" applyFont="1" applyFill="1" applyBorder="1" applyProtection="1">
      <alignment horizontal="left" vertical="top" wrapText="1"/>
    </xf>
    <xf numFmtId="4" fontId="10" fillId="0" borderId="17" xfId="9" applyNumberFormat="1" applyFont="1" applyFill="1" applyBorder="1" applyProtection="1">
      <alignment horizontal="right" vertical="top" shrinkToFit="1"/>
    </xf>
    <xf numFmtId="49" fontId="10" fillId="0" borderId="1" xfId="11" applyNumberFormat="1" applyFont="1" applyFill="1" applyBorder="1" applyProtection="1">
      <alignment horizontal="center" vertical="top" shrinkToFit="1"/>
    </xf>
    <xf numFmtId="0" fontId="10" fillId="0" borderId="1" xfId="12" applyNumberFormat="1" applyFont="1" applyFill="1" applyBorder="1" applyProtection="1">
      <alignment horizontal="left" vertical="top" wrapText="1"/>
    </xf>
    <xf numFmtId="9" fontId="9" fillId="5" borderId="17" xfId="10" applyNumberFormat="1" applyFont="1" applyFill="1" applyBorder="1" applyProtection="1">
      <alignment horizontal="right" vertical="top" shrinkToFit="1"/>
    </xf>
    <xf numFmtId="9" fontId="10" fillId="0" borderId="17" xfId="14" applyNumberFormat="1" applyFont="1" applyFill="1" applyBorder="1" applyProtection="1">
      <alignment horizontal="right" vertical="top" shrinkToFit="1"/>
    </xf>
    <xf numFmtId="9" fontId="9" fillId="5" borderId="17" xfId="14" applyNumberFormat="1" applyFont="1" applyFill="1" applyBorder="1" applyProtection="1">
      <alignment horizontal="right" vertical="top" shrinkToFit="1"/>
    </xf>
    <xf numFmtId="9" fontId="10" fillId="0" borderId="17" xfId="10" applyNumberFormat="1" applyFont="1" applyFill="1" applyBorder="1" applyProtection="1">
      <alignment horizontal="right" vertical="top" shrinkToFit="1"/>
    </xf>
    <xf numFmtId="9" fontId="9" fillId="6" borderId="17" xfId="18" applyNumberFormat="1" applyFont="1" applyFill="1" applyBorder="1" applyProtection="1">
      <alignment horizontal="right" shrinkToFit="1"/>
    </xf>
    <xf numFmtId="9" fontId="8" fillId="5" borderId="17" xfId="0" applyNumberFormat="1" applyFont="1" applyFill="1" applyBorder="1" applyAlignment="1" applyProtection="1">
      <alignment horizontal="right" vertical="top"/>
      <protection locked="0"/>
    </xf>
    <xf numFmtId="9" fontId="11" fillId="0" borderId="17" xfId="0" applyNumberFormat="1" applyFont="1" applyFill="1" applyBorder="1" applyAlignment="1" applyProtection="1">
      <alignment horizontal="right" vertical="top"/>
      <protection locked="0"/>
    </xf>
    <xf numFmtId="9" fontId="8" fillId="6" borderId="17" xfId="0" applyNumberFormat="1" applyFont="1" applyFill="1" applyBorder="1" applyAlignment="1" applyProtection="1">
      <alignment horizontal="right" vertical="top"/>
      <protection locked="0"/>
    </xf>
    <xf numFmtId="4" fontId="9" fillId="5" borderId="17" xfId="10" applyNumberFormat="1" applyFont="1" applyFill="1" applyBorder="1" applyProtection="1">
      <alignment horizontal="right" vertical="top" shrinkToFit="1"/>
    </xf>
    <xf numFmtId="4" fontId="10" fillId="0" borderId="17" xfId="14" applyNumberFormat="1" applyFont="1" applyFill="1" applyBorder="1" applyProtection="1">
      <alignment horizontal="right" vertical="top" shrinkToFit="1"/>
    </xf>
    <xf numFmtId="4" fontId="10" fillId="0" borderId="17" xfId="10" applyNumberFormat="1" applyFont="1" applyFill="1" applyBorder="1" applyProtection="1">
      <alignment horizontal="right" vertical="top" shrinkToFit="1"/>
    </xf>
    <xf numFmtId="9" fontId="9" fillId="2" borderId="7" xfId="9" applyNumberFormat="1" applyFont="1" applyProtection="1">
      <alignment horizontal="right" vertical="top" shrinkToFit="1"/>
    </xf>
    <xf numFmtId="9" fontId="10" fillId="0" borderId="17" xfId="13" applyNumberFormat="1" applyFont="1" applyFill="1" applyBorder="1" applyProtection="1">
      <alignment horizontal="right" vertical="top" shrinkToFit="1"/>
    </xf>
    <xf numFmtId="0" fontId="10" fillId="0" borderId="1" xfId="20" applyFont="1">
      <alignment horizontal="left" vertical="top" wrapText="1"/>
    </xf>
    <xf numFmtId="49" fontId="9" fillId="0" borderId="19" xfId="4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Alignment="1" applyProtection="1">
      <alignment horizontal="center" vertical="top" wrapText="1"/>
    </xf>
    <xf numFmtId="0" fontId="10" fillId="0" borderId="1" xfId="20" applyNumberFormat="1" applyFont="1" applyProtection="1">
      <alignment horizontal="left" vertical="top" wrapText="1"/>
    </xf>
    <xf numFmtId="0" fontId="10" fillId="0" borderId="1" xfId="20" applyFont="1">
      <alignment horizontal="left" vertical="top" wrapText="1"/>
    </xf>
    <xf numFmtId="0" fontId="9" fillId="0" borderId="16" xfId="2" applyNumberFormat="1" applyFont="1" applyBorder="1" applyAlignment="1" applyProtection="1">
      <alignment horizontal="right" vertical="top" wrapText="1"/>
    </xf>
    <xf numFmtId="49" fontId="9" fillId="0" borderId="19" xfId="3" applyNumberFormat="1" applyFont="1" applyBorder="1" applyAlignment="1" applyProtection="1">
      <alignment horizontal="center" vertical="center" wrapText="1"/>
    </xf>
    <xf numFmtId="49" fontId="9" fillId="0" borderId="20" xfId="3" applyNumberFormat="1" applyFont="1" applyBorder="1" applyAlignment="1" applyProtection="1">
      <alignment horizontal="center" vertical="center" wrapText="1"/>
    </xf>
    <xf numFmtId="49" fontId="9" fillId="0" borderId="19" xfId="4" applyNumberFormat="1" applyFont="1" applyBorder="1" applyAlignment="1" applyProtection="1">
      <alignment horizontal="center" vertical="center" wrapText="1"/>
    </xf>
    <xf numFmtId="49" fontId="9" fillId="0" borderId="20" xfId="4" applyNumberFormat="1" applyFont="1" applyBorder="1" applyAlignment="1" applyProtection="1">
      <alignment horizontal="center" vertical="center" wrapText="1"/>
    </xf>
    <xf numFmtId="49" fontId="12" fillId="0" borderId="21" xfId="4" applyNumberFormat="1" applyFont="1" applyBorder="1" applyAlignment="1" applyProtection="1">
      <alignment horizontal="center" vertical="center" wrapText="1"/>
    </xf>
    <xf numFmtId="49" fontId="12" fillId="0" borderId="23" xfId="4" applyNumberFormat="1" applyFont="1" applyBorder="1" applyAlignment="1" applyProtection="1">
      <alignment horizontal="center" vertical="center" wrapText="1"/>
    </xf>
    <xf numFmtId="49" fontId="12" fillId="0" borderId="22" xfId="4" applyNumberFormat="1" applyFont="1" applyBorder="1" applyAlignment="1" applyProtection="1">
      <alignment horizontal="center" vertical="center" wrapText="1"/>
    </xf>
    <xf numFmtId="165" fontId="8" fillId="0" borderId="19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</cellXfs>
  <cellStyles count="31">
    <cellStyle name="br" xfId="23"/>
    <cellStyle name="col" xfId="22"/>
    <cellStyle name="ex58" xfId="17"/>
    <cellStyle name="ex59" xfId="18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26"/>
    <cellStyle name="ex69" xfId="27"/>
    <cellStyle name="ex70" xfId="28"/>
    <cellStyle name="ex71" xfId="29"/>
    <cellStyle name="st57" xfId="2"/>
    <cellStyle name="style0" xfId="24"/>
    <cellStyle name="td" xfId="25"/>
    <cellStyle name="tr" xfId="21"/>
    <cellStyle name="xl_bot_header" xfId="6"/>
    <cellStyle name="xl_footer" xfId="20"/>
    <cellStyle name="xl_header" xfId="1"/>
    <cellStyle name="xl_top_header" xfId="4"/>
    <cellStyle name="xl_top_left_header" xfId="3"/>
    <cellStyle name="xl_top_right_header" xfId="5"/>
    <cellStyle name="xl_total_bot" xfId="19"/>
    <cellStyle name="xl_total_center" xfId="16"/>
    <cellStyle name="xl_total_left" xfId="15"/>
    <cellStyle name="xl46" xfId="3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workbookViewId="0">
      <pane ySplit="5" topLeftCell="A33" activePane="bottomLeft" state="frozen"/>
      <selection pane="bottomLeft" activeCell="D14" sqref="D14"/>
    </sheetView>
  </sheetViews>
  <sheetFormatPr defaultRowHeight="15.7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4.28515625" style="1" customWidth="1"/>
    <col min="6" max="6" width="17.85546875" style="1" customWidth="1"/>
    <col min="7" max="7" width="17.7109375" style="1" customWidth="1"/>
    <col min="8" max="8" width="14.28515625" style="1" customWidth="1"/>
    <col min="9" max="9" width="17.7109375" style="1" customWidth="1"/>
    <col min="10" max="16384" width="9.140625" style="1"/>
  </cols>
  <sheetData>
    <row r="1" spans="1:10" ht="23.25" customHeight="1" x14ac:dyDescent="0.25">
      <c r="A1" s="51" t="s">
        <v>96</v>
      </c>
      <c r="B1" s="51"/>
      <c r="C1" s="51"/>
      <c r="D1" s="51"/>
      <c r="E1" s="51"/>
      <c r="F1" s="51"/>
      <c r="G1" s="51"/>
      <c r="H1" s="51"/>
      <c r="I1" s="51"/>
    </row>
    <row r="2" spans="1:10" ht="21.75" customHeight="1" x14ac:dyDescent="0.25">
      <c r="A2" s="51" t="s">
        <v>95</v>
      </c>
      <c r="B2" s="51"/>
      <c r="C2" s="51"/>
      <c r="D2" s="51"/>
      <c r="E2" s="51"/>
      <c r="F2" s="51"/>
      <c r="G2" s="51"/>
      <c r="H2" s="51"/>
      <c r="I2" s="51"/>
    </row>
    <row r="3" spans="1:10" ht="15.2" customHeight="1" x14ac:dyDescent="0.25">
      <c r="A3" s="54" t="s">
        <v>0</v>
      </c>
      <c r="B3" s="54"/>
      <c r="C3" s="54"/>
      <c r="D3" s="54"/>
      <c r="E3" s="54"/>
      <c r="F3" s="54"/>
      <c r="G3" s="54"/>
      <c r="H3" s="54"/>
      <c r="I3" s="54"/>
    </row>
    <row r="4" spans="1:10" ht="51" customHeight="1" x14ac:dyDescent="0.25">
      <c r="A4" s="55" t="s">
        <v>1</v>
      </c>
      <c r="B4" s="57" t="s">
        <v>2</v>
      </c>
      <c r="C4" s="13" t="s">
        <v>3</v>
      </c>
      <c r="D4" s="13" t="s">
        <v>4</v>
      </c>
      <c r="E4" s="14" t="s">
        <v>5</v>
      </c>
      <c r="F4" s="50" t="s">
        <v>3</v>
      </c>
      <c r="G4" s="50" t="s">
        <v>4</v>
      </c>
      <c r="H4" s="50" t="s">
        <v>5</v>
      </c>
      <c r="I4" s="62" t="s">
        <v>99</v>
      </c>
      <c r="J4" s="6"/>
    </row>
    <row r="5" spans="1:10" ht="18.75" customHeight="1" x14ac:dyDescent="0.25">
      <c r="A5" s="56"/>
      <c r="B5" s="58"/>
      <c r="C5" s="59" t="s">
        <v>97</v>
      </c>
      <c r="D5" s="60"/>
      <c r="E5" s="61"/>
      <c r="F5" s="59" t="s">
        <v>98</v>
      </c>
      <c r="G5" s="60"/>
      <c r="H5" s="61"/>
      <c r="I5" s="63"/>
      <c r="J5" s="6"/>
    </row>
    <row r="6" spans="1:10" s="16" customFormat="1" x14ac:dyDescent="0.25">
      <c r="A6" s="7" t="s">
        <v>6</v>
      </c>
      <c r="B6" s="8" t="s">
        <v>7</v>
      </c>
      <c r="C6" s="9">
        <f>SUM(C7:C14)</f>
        <v>169287769.05000001</v>
      </c>
      <c r="D6" s="9">
        <f>SUM(D7:D14)</f>
        <v>82298064.609999999</v>
      </c>
      <c r="E6" s="36">
        <f>IFERROR(D6/C6,0)</f>
        <v>0.48614300413925854</v>
      </c>
      <c r="F6" s="44">
        <f>SUM(F7:F14)</f>
        <v>156461250.45000002</v>
      </c>
      <c r="G6" s="17">
        <f>SUM(G7:G14)</f>
        <v>66160789.019999996</v>
      </c>
      <c r="H6" s="41">
        <f>IFERROR(G6/F6,0)</f>
        <v>0.42285734537921804</v>
      </c>
      <c r="I6" s="41">
        <f>IFERROR(D6/G6,0)</f>
        <v>1.243909962819848</v>
      </c>
      <c r="J6" s="15"/>
    </row>
    <row r="7" spans="1:10" ht="31.5" outlineLevel="1" x14ac:dyDescent="0.25">
      <c r="A7" s="21" t="s">
        <v>49</v>
      </c>
      <c r="B7" s="22" t="s">
        <v>50</v>
      </c>
      <c r="C7" s="23">
        <v>6135113.4800000004</v>
      </c>
      <c r="D7" s="23">
        <v>3349133.43</v>
      </c>
      <c r="E7" s="37">
        <f t="shared" ref="E7:E51" si="0">IFERROR(D7/C7,0)</f>
        <v>0.5458959220425047</v>
      </c>
      <c r="F7" s="45">
        <v>9057151.8300000001</v>
      </c>
      <c r="G7" s="19">
        <v>4426620.32</v>
      </c>
      <c r="H7" s="42">
        <f>IFERROR(G7/F7,0)</f>
        <v>0.48874308425941448</v>
      </c>
      <c r="I7" s="42">
        <f>IFERROR(D7/G7,0)</f>
        <v>0.75658926853704045</v>
      </c>
      <c r="J7" s="6"/>
    </row>
    <row r="8" spans="1:10" ht="47.25" outlineLevel="1" x14ac:dyDescent="0.25">
      <c r="A8" s="21" t="s">
        <v>51</v>
      </c>
      <c r="B8" s="22" t="s">
        <v>52</v>
      </c>
      <c r="C8" s="23">
        <v>50000</v>
      </c>
      <c r="D8" s="23">
        <v>12224</v>
      </c>
      <c r="E8" s="37">
        <f t="shared" si="0"/>
        <v>0.24448</v>
      </c>
      <c r="F8" s="45">
        <v>50000</v>
      </c>
      <c r="G8" s="19">
        <v>41745</v>
      </c>
      <c r="H8" s="42">
        <f t="shared" ref="H8:H51" si="1">IFERROR(G8/F8,0)</f>
        <v>0.83489999999999998</v>
      </c>
      <c r="I8" s="42">
        <f t="shared" ref="I8:I51" si="2">IFERROR(D8/G8,0)</f>
        <v>0.29282548808240511</v>
      </c>
      <c r="J8" s="6"/>
    </row>
    <row r="9" spans="1:10" ht="47.25" outlineLevel="1" x14ac:dyDescent="0.25">
      <c r="A9" s="21" t="s">
        <v>8</v>
      </c>
      <c r="B9" s="22" t="s">
        <v>9</v>
      </c>
      <c r="C9" s="23">
        <v>42550377.520000003</v>
      </c>
      <c r="D9" s="23">
        <v>21259372.300000001</v>
      </c>
      <c r="E9" s="37">
        <f t="shared" si="0"/>
        <v>0.49962828860936503</v>
      </c>
      <c r="F9" s="45">
        <v>68937657.310000002</v>
      </c>
      <c r="G9" s="19">
        <v>31083536.829999998</v>
      </c>
      <c r="H9" s="42">
        <f t="shared" si="1"/>
        <v>0.45089343100568435</v>
      </c>
      <c r="I9" s="42">
        <f t="shared" si="2"/>
        <v>0.68394315667069483</v>
      </c>
      <c r="J9" s="6"/>
    </row>
    <row r="10" spans="1:10" outlineLevel="1" x14ac:dyDescent="0.25">
      <c r="A10" s="21" t="s">
        <v>53</v>
      </c>
      <c r="B10" s="22" t="s">
        <v>54</v>
      </c>
      <c r="C10" s="23">
        <v>23958</v>
      </c>
      <c r="D10" s="23">
        <v>0</v>
      </c>
      <c r="E10" s="37">
        <f t="shared" si="0"/>
        <v>0</v>
      </c>
      <c r="F10" s="45">
        <v>22048</v>
      </c>
      <c r="G10" s="19">
        <v>0</v>
      </c>
      <c r="H10" s="42">
        <f t="shared" si="1"/>
        <v>0</v>
      </c>
      <c r="I10" s="42">
        <f t="shared" si="2"/>
        <v>0</v>
      </c>
      <c r="J10" s="6"/>
    </row>
    <row r="11" spans="1:10" ht="31.5" outlineLevel="1" x14ac:dyDescent="0.25">
      <c r="A11" s="21" t="s">
        <v>10</v>
      </c>
      <c r="B11" s="22" t="s">
        <v>11</v>
      </c>
      <c r="C11" s="23">
        <v>21940357.07</v>
      </c>
      <c r="D11" s="23">
        <v>7642993.5099999998</v>
      </c>
      <c r="E11" s="37">
        <f t="shared" si="0"/>
        <v>0.34835319614969235</v>
      </c>
      <c r="F11" s="45">
        <v>20957607.82</v>
      </c>
      <c r="G11" s="19">
        <v>8455077.8800000008</v>
      </c>
      <c r="H11" s="42">
        <f t="shared" si="1"/>
        <v>0.40343716480519581</v>
      </c>
      <c r="I11" s="42">
        <f t="shared" si="2"/>
        <v>0.90395305856130082</v>
      </c>
      <c r="J11" s="6"/>
    </row>
    <row r="12" spans="1:10" outlineLevel="1" x14ac:dyDescent="0.25">
      <c r="A12" s="21" t="s">
        <v>100</v>
      </c>
      <c r="B12" s="22" t="s">
        <v>101</v>
      </c>
      <c r="C12" s="23"/>
      <c r="D12" s="23"/>
      <c r="E12" s="37"/>
      <c r="F12" s="45">
        <v>1500000</v>
      </c>
      <c r="G12" s="19"/>
      <c r="H12" s="42">
        <f t="shared" si="1"/>
        <v>0</v>
      </c>
      <c r="I12" s="42">
        <f t="shared" si="2"/>
        <v>0</v>
      </c>
      <c r="J12" s="6"/>
    </row>
    <row r="13" spans="1:10" outlineLevel="1" x14ac:dyDescent="0.25">
      <c r="A13" s="21" t="s">
        <v>12</v>
      </c>
      <c r="B13" s="22" t="s">
        <v>13</v>
      </c>
      <c r="C13" s="23">
        <v>500000</v>
      </c>
      <c r="D13" s="23">
        <v>0</v>
      </c>
      <c r="E13" s="37">
        <f t="shared" si="0"/>
        <v>0</v>
      </c>
      <c r="F13" s="45">
        <v>657000</v>
      </c>
      <c r="G13" s="19">
        <v>0</v>
      </c>
      <c r="H13" s="42">
        <f t="shared" si="1"/>
        <v>0</v>
      </c>
      <c r="I13" s="42">
        <f t="shared" si="2"/>
        <v>0</v>
      </c>
      <c r="J13" s="6"/>
    </row>
    <row r="14" spans="1:10" outlineLevel="1" x14ac:dyDescent="0.25">
      <c r="A14" s="21" t="s">
        <v>14</v>
      </c>
      <c r="B14" s="22" t="s">
        <v>15</v>
      </c>
      <c r="C14" s="23">
        <v>98087962.980000004</v>
      </c>
      <c r="D14" s="23">
        <v>50034341.369999997</v>
      </c>
      <c r="E14" s="37">
        <f t="shared" si="0"/>
        <v>0.5100966504952491</v>
      </c>
      <c r="F14" s="45">
        <v>55279785.490000002</v>
      </c>
      <c r="G14" s="19">
        <v>22153808.989999998</v>
      </c>
      <c r="H14" s="42">
        <f t="shared" si="1"/>
        <v>0.40075786824475967</v>
      </c>
      <c r="I14" s="42">
        <f t="shared" si="2"/>
        <v>2.258498364438593</v>
      </c>
      <c r="J14" s="6"/>
    </row>
    <row r="15" spans="1:10" ht="31.5" x14ac:dyDescent="0.25">
      <c r="A15" s="28" t="s">
        <v>41</v>
      </c>
      <c r="B15" s="29" t="s">
        <v>42</v>
      </c>
      <c r="C15" s="30">
        <f>SUM(C16:C17)</f>
        <v>3552511.7</v>
      </c>
      <c r="D15" s="30">
        <f>SUM(D16:D17)</f>
        <v>234800</v>
      </c>
      <c r="E15" s="38">
        <f t="shared" si="0"/>
        <v>6.6094082110975172E-2</v>
      </c>
      <c r="F15" s="17">
        <f>SUM(F16:F17)</f>
        <v>430952</v>
      </c>
      <c r="G15" s="17">
        <f>SUM(G16:G17)</f>
        <v>176464</v>
      </c>
      <c r="H15" s="41">
        <f t="shared" si="1"/>
        <v>0.4094748371048284</v>
      </c>
      <c r="I15" s="41">
        <f t="shared" si="2"/>
        <v>1.3305830084323147</v>
      </c>
      <c r="J15" s="6"/>
    </row>
    <row r="16" spans="1:10" ht="31.5" outlineLevel="1" x14ac:dyDescent="0.25">
      <c r="A16" s="21" t="s">
        <v>43</v>
      </c>
      <c r="B16" s="22" t="s">
        <v>44</v>
      </c>
      <c r="C16" s="23">
        <v>3452511.7</v>
      </c>
      <c r="D16" s="23">
        <v>171800</v>
      </c>
      <c r="E16" s="37">
        <f t="shared" si="0"/>
        <v>4.9760874090593231E-2</v>
      </c>
      <c r="F16" s="45">
        <v>380952</v>
      </c>
      <c r="G16" s="19">
        <v>166371.20000000001</v>
      </c>
      <c r="H16" s="42">
        <f t="shared" si="1"/>
        <v>0.43672483672483675</v>
      </c>
      <c r="I16" s="42">
        <f t="shared" si="2"/>
        <v>1.0326306476120866</v>
      </c>
      <c r="J16" s="6"/>
    </row>
    <row r="17" spans="1:10" ht="31.5" outlineLevel="1" x14ac:dyDescent="0.25">
      <c r="A17" s="21" t="s">
        <v>88</v>
      </c>
      <c r="B17" s="22" t="s">
        <v>87</v>
      </c>
      <c r="C17" s="23">
        <v>100000</v>
      </c>
      <c r="D17" s="23">
        <v>63000</v>
      </c>
      <c r="E17" s="37">
        <f t="shared" si="0"/>
        <v>0.63</v>
      </c>
      <c r="F17" s="45">
        <v>50000</v>
      </c>
      <c r="G17" s="19">
        <v>10092.799999999999</v>
      </c>
      <c r="H17" s="42">
        <f t="shared" si="1"/>
        <v>0.20185599999999998</v>
      </c>
      <c r="I17" s="42">
        <f t="shared" si="2"/>
        <v>6.2420735573874451</v>
      </c>
      <c r="J17" s="6"/>
    </row>
    <row r="18" spans="1:10" s="16" customFormat="1" x14ac:dyDescent="0.25">
      <c r="A18" s="7" t="s">
        <v>16</v>
      </c>
      <c r="B18" s="8" t="s">
        <v>17</v>
      </c>
      <c r="C18" s="9">
        <f>SUM(C19:C23)</f>
        <v>80498260.710000008</v>
      </c>
      <c r="D18" s="9">
        <f>SUM(D19:D23)</f>
        <v>26723104</v>
      </c>
      <c r="E18" s="36">
        <f t="shared" si="0"/>
        <v>0.33197119744327946</v>
      </c>
      <c r="F18" s="17">
        <f>SUM(F19:F23)</f>
        <v>87547650.840000004</v>
      </c>
      <c r="G18" s="17">
        <f>SUM(G19:G23)</f>
        <v>22162432.66</v>
      </c>
      <c r="H18" s="41">
        <f t="shared" si="1"/>
        <v>0.25314708558546628</v>
      </c>
      <c r="I18" s="41">
        <f t="shared" si="2"/>
        <v>1.2057838780591696</v>
      </c>
      <c r="J18" s="15"/>
    </row>
    <row r="19" spans="1:10" outlineLevel="1" x14ac:dyDescent="0.25">
      <c r="A19" s="21" t="s">
        <v>18</v>
      </c>
      <c r="B19" s="22" t="s">
        <v>19</v>
      </c>
      <c r="C19" s="23">
        <v>1780928</v>
      </c>
      <c r="D19" s="23">
        <v>0</v>
      </c>
      <c r="E19" s="37">
        <f t="shared" si="0"/>
        <v>0</v>
      </c>
      <c r="F19" s="45">
        <v>2681767</v>
      </c>
      <c r="G19" s="19">
        <v>0</v>
      </c>
      <c r="H19" s="42">
        <f t="shared" si="1"/>
        <v>0</v>
      </c>
      <c r="I19" s="42">
        <f t="shared" si="2"/>
        <v>0</v>
      </c>
      <c r="J19" s="6"/>
    </row>
    <row r="20" spans="1:10" outlineLevel="1" x14ac:dyDescent="0.25">
      <c r="A20" s="21" t="s">
        <v>20</v>
      </c>
      <c r="B20" s="22" t="s">
        <v>21</v>
      </c>
      <c r="C20" s="23">
        <v>31257989.57</v>
      </c>
      <c r="D20" s="23">
        <v>9040911.2200000007</v>
      </c>
      <c r="E20" s="37">
        <f t="shared" si="0"/>
        <v>0.28923521136103575</v>
      </c>
      <c r="F20" s="45">
        <v>29340517.02</v>
      </c>
      <c r="G20" s="19">
        <v>8279948.3799999999</v>
      </c>
      <c r="H20" s="42">
        <f t="shared" si="1"/>
        <v>0.28220185671424819</v>
      </c>
      <c r="I20" s="42">
        <f t="shared" si="2"/>
        <v>1.0919042975965993</v>
      </c>
      <c r="J20" s="6"/>
    </row>
    <row r="21" spans="1:10" outlineLevel="1" x14ac:dyDescent="0.25">
      <c r="A21" s="21" t="s">
        <v>22</v>
      </c>
      <c r="B21" s="22" t="s">
        <v>23</v>
      </c>
      <c r="C21" s="23">
        <v>40121433.57</v>
      </c>
      <c r="D21" s="23">
        <v>14723007.67</v>
      </c>
      <c r="E21" s="37">
        <f t="shared" si="0"/>
        <v>0.36696115666736379</v>
      </c>
      <c r="F21" s="45">
        <v>54402146.390000001</v>
      </c>
      <c r="G21" s="19">
        <v>13166953.1</v>
      </c>
      <c r="H21" s="42">
        <f t="shared" si="1"/>
        <v>0.24203002958023545</v>
      </c>
      <c r="I21" s="42">
        <f t="shared" si="2"/>
        <v>1.1181787888346013</v>
      </c>
      <c r="J21" s="6"/>
    </row>
    <row r="22" spans="1:10" outlineLevel="1" x14ac:dyDescent="0.25">
      <c r="A22" s="21" t="s">
        <v>55</v>
      </c>
      <c r="B22" s="22" t="s">
        <v>56</v>
      </c>
      <c r="C22" s="23">
        <v>203371.42</v>
      </c>
      <c r="D22" s="23">
        <v>80364.52</v>
      </c>
      <c r="E22" s="37">
        <f t="shared" si="0"/>
        <v>0.395161326011295</v>
      </c>
      <c r="F22" s="45">
        <v>203371.43</v>
      </c>
      <c r="G22" s="19">
        <v>84738.06</v>
      </c>
      <c r="H22" s="42">
        <f t="shared" si="1"/>
        <v>0.41666649047017074</v>
      </c>
      <c r="I22" s="42">
        <f t="shared" si="2"/>
        <v>0.94838753683999855</v>
      </c>
      <c r="J22" s="6"/>
    </row>
    <row r="23" spans="1:10" outlineLevel="1" x14ac:dyDescent="0.25">
      <c r="A23" s="21" t="s">
        <v>57</v>
      </c>
      <c r="B23" s="22" t="s">
        <v>58</v>
      </c>
      <c r="C23" s="23">
        <v>7134538.1500000004</v>
      </c>
      <c r="D23" s="23">
        <v>2878820.59</v>
      </c>
      <c r="E23" s="37">
        <f t="shared" si="0"/>
        <v>0.40350482812962457</v>
      </c>
      <c r="F23" s="45">
        <v>919849</v>
      </c>
      <c r="G23" s="19">
        <v>630793.12</v>
      </c>
      <c r="H23" s="42">
        <f t="shared" si="1"/>
        <v>0.6857572492876548</v>
      </c>
      <c r="I23" s="42">
        <f t="shared" si="2"/>
        <v>4.5638110162013179</v>
      </c>
      <c r="J23" s="6"/>
    </row>
    <row r="24" spans="1:10" s="16" customFormat="1" x14ac:dyDescent="0.25">
      <c r="A24" s="7" t="s">
        <v>24</v>
      </c>
      <c r="B24" s="8" t="s">
        <v>25</v>
      </c>
      <c r="C24" s="9">
        <f>SUM(C25:C27)</f>
        <v>109525606.59999999</v>
      </c>
      <c r="D24" s="9">
        <f>SUM(D25:D27)</f>
        <v>35558230.340000004</v>
      </c>
      <c r="E24" s="36">
        <f t="shared" si="0"/>
        <v>0.32465677610773447</v>
      </c>
      <c r="F24" s="27">
        <f>SUM(F25:F27)</f>
        <v>81659679.439999998</v>
      </c>
      <c r="G24" s="27">
        <f>SUM(G25:G27)</f>
        <v>23604430.799999997</v>
      </c>
      <c r="H24" s="47">
        <f t="shared" si="1"/>
        <v>0.28905857776901406</v>
      </c>
      <c r="I24" s="41">
        <f t="shared" si="2"/>
        <v>1.5064218511043277</v>
      </c>
      <c r="J24" s="15"/>
    </row>
    <row r="25" spans="1:10" outlineLevel="1" x14ac:dyDescent="0.25">
      <c r="A25" s="21" t="s">
        <v>26</v>
      </c>
      <c r="B25" s="22" t="s">
        <v>27</v>
      </c>
      <c r="C25" s="23">
        <v>39432033.310000002</v>
      </c>
      <c r="D25" s="23">
        <v>15180119.550000001</v>
      </c>
      <c r="E25" s="37">
        <f t="shared" si="0"/>
        <v>0.38496923125063165</v>
      </c>
      <c r="F25" s="45">
        <v>27419782.5</v>
      </c>
      <c r="G25" s="19">
        <v>7867265.7999999998</v>
      </c>
      <c r="H25" s="42">
        <f t="shared" si="1"/>
        <v>0.2869193364316438</v>
      </c>
      <c r="I25" s="42">
        <f t="shared" si="2"/>
        <v>1.9295292590724469</v>
      </c>
      <c r="J25" s="6"/>
    </row>
    <row r="26" spans="1:10" outlineLevel="1" x14ac:dyDescent="0.25">
      <c r="A26" s="21" t="s">
        <v>28</v>
      </c>
      <c r="B26" s="22" t="s">
        <v>29</v>
      </c>
      <c r="C26" s="23">
        <v>12829388.039999999</v>
      </c>
      <c r="D26" s="23">
        <v>1059930.58</v>
      </c>
      <c r="E26" s="37">
        <f t="shared" si="0"/>
        <v>8.2617391936022549E-2</v>
      </c>
      <c r="F26" s="45">
        <v>15613575.6</v>
      </c>
      <c r="G26" s="19">
        <v>1835213.17</v>
      </c>
      <c r="H26" s="42">
        <f t="shared" si="1"/>
        <v>0.11753958330979612</v>
      </c>
      <c r="I26" s="42">
        <f t="shared" si="2"/>
        <v>0.57755175111346879</v>
      </c>
      <c r="J26" s="6"/>
    </row>
    <row r="27" spans="1:10" outlineLevel="1" x14ac:dyDescent="0.25">
      <c r="A27" s="21" t="s">
        <v>30</v>
      </c>
      <c r="B27" s="22" t="s">
        <v>31</v>
      </c>
      <c r="C27" s="23">
        <v>57264185.25</v>
      </c>
      <c r="D27" s="23">
        <v>19318180.210000001</v>
      </c>
      <c r="E27" s="37">
        <f t="shared" si="0"/>
        <v>0.33735187404940858</v>
      </c>
      <c r="F27" s="45">
        <v>38626321.340000004</v>
      </c>
      <c r="G27" s="19">
        <v>13901951.83</v>
      </c>
      <c r="H27" s="42">
        <f t="shared" si="1"/>
        <v>0.35990877069630878</v>
      </c>
      <c r="I27" s="42">
        <f t="shared" si="2"/>
        <v>1.3896020102955573</v>
      </c>
      <c r="J27" s="6"/>
    </row>
    <row r="28" spans="1:10" x14ac:dyDescent="0.25">
      <c r="A28" s="28" t="s">
        <v>81</v>
      </c>
      <c r="B28" s="29" t="s">
        <v>82</v>
      </c>
      <c r="C28" s="30">
        <f>C29+C30</f>
        <v>21917261.25</v>
      </c>
      <c r="D28" s="30">
        <f>D29+D30</f>
        <v>3129264.77</v>
      </c>
      <c r="E28" s="38">
        <f t="shared" si="0"/>
        <v>0.14277626817994882</v>
      </c>
      <c r="F28" s="17">
        <f>F29+F30</f>
        <v>10384044.690000001</v>
      </c>
      <c r="G28" s="17">
        <f>G29+G30</f>
        <v>520000</v>
      </c>
      <c r="H28" s="41">
        <f t="shared" si="1"/>
        <v>5.0076826085000213E-2</v>
      </c>
      <c r="I28" s="41">
        <f t="shared" si="2"/>
        <v>6.0178168653846154</v>
      </c>
      <c r="J28" s="6"/>
    </row>
    <row r="29" spans="1:10" outlineLevel="1" x14ac:dyDescent="0.25">
      <c r="A29" s="21" t="s">
        <v>83</v>
      </c>
      <c r="B29" s="22" t="s">
        <v>84</v>
      </c>
      <c r="C29" s="23">
        <v>14423858.98</v>
      </c>
      <c r="D29" s="23">
        <v>2889834.77</v>
      </c>
      <c r="E29" s="37">
        <f t="shared" si="0"/>
        <v>0.20035101383111276</v>
      </c>
      <c r="F29" s="45">
        <v>5884044.6900000004</v>
      </c>
      <c r="G29" s="19">
        <v>520000</v>
      </c>
      <c r="H29" s="42">
        <f t="shared" si="1"/>
        <v>8.8374583708336854E-2</v>
      </c>
      <c r="I29" s="42">
        <f t="shared" si="2"/>
        <v>5.5573745576923077</v>
      </c>
      <c r="J29" s="6"/>
    </row>
    <row r="30" spans="1:10" outlineLevel="1" x14ac:dyDescent="0.25">
      <c r="A30" s="21" t="s">
        <v>85</v>
      </c>
      <c r="B30" s="22" t="s">
        <v>86</v>
      </c>
      <c r="C30" s="23">
        <v>7493402.2699999996</v>
      </c>
      <c r="D30" s="23">
        <v>239430</v>
      </c>
      <c r="E30" s="37">
        <f t="shared" si="0"/>
        <v>3.1952108184364163E-2</v>
      </c>
      <c r="F30" s="45">
        <v>4500000</v>
      </c>
      <c r="G30" s="19">
        <v>0</v>
      </c>
      <c r="H30" s="42">
        <f t="shared" si="1"/>
        <v>0</v>
      </c>
      <c r="I30" s="42">
        <f t="shared" si="2"/>
        <v>0</v>
      </c>
      <c r="J30" s="6"/>
    </row>
    <row r="31" spans="1:10" s="16" customFormat="1" x14ac:dyDescent="0.25">
      <c r="A31" s="7" t="s">
        <v>59</v>
      </c>
      <c r="B31" s="8" t="s">
        <v>60</v>
      </c>
      <c r="C31" s="9">
        <f>SUM(C32:C36)</f>
        <v>539873840.51999998</v>
      </c>
      <c r="D31" s="9">
        <f>SUM(D32:D36)</f>
        <v>324031282.82999998</v>
      </c>
      <c r="E31" s="36">
        <f t="shared" si="0"/>
        <v>0.60019815466127602</v>
      </c>
      <c r="F31" s="17">
        <f>SUM(F32:F36)</f>
        <v>535457451.64999998</v>
      </c>
      <c r="G31" s="17">
        <f>SUM(G32:G36)</f>
        <v>298848494.73000002</v>
      </c>
      <c r="H31" s="41">
        <f t="shared" si="1"/>
        <v>0.55811809847655525</v>
      </c>
      <c r="I31" s="41">
        <f t="shared" si="2"/>
        <v>1.0842660697446438</v>
      </c>
      <c r="J31" s="15"/>
    </row>
    <row r="32" spans="1:10" outlineLevel="1" x14ac:dyDescent="0.25">
      <c r="A32" s="21" t="s">
        <v>61</v>
      </c>
      <c r="B32" s="22" t="s">
        <v>62</v>
      </c>
      <c r="C32" s="23">
        <v>161966489.03999999</v>
      </c>
      <c r="D32" s="23">
        <v>82818179.670000002</v>
      </c>
      <c r="E32" s="37">
        <f t="shared" si="0"/>
        <v>0.51132910369840046</v>
      </c>
      <c r="F32" s="45">
        <v>150320596.53</v>
      </c>
      <c r="G32" s="19">
        <v>77521677.230000004</v>
      </c>
      <c r="H32" s="42">
        <f t="shared" si="1"/>
        <v>0.51570895153099483</v>
      </c>
      <c r="I32" s="42">
        <f t="shared" si="2"/>
        <v>1.0683228566415783</v>
      </c>
      <c r="J32" s="6"/>
    </row>
    <row r="33" spans="1:10" outlineLevel="1" x14ac:dyDescent="0.25">
      <c r="A33" s="21" t="s">
        <v>63</v>
      </c>
      <c r="B33" s="22" t="s">
        <v>64</v>
      </c>
      <c r="C33" s="23">
        <v>299502919.44999999</v>
      </c>
      <c r="D33" s="23">
        <v>200903639.15000001</v>
      </c>
      <c r="E33" s="37">
        <f t="shared" si="0"/>
        <v>0.67079025312652929</v>
      </c>
      <c r="F33" s="45">
        <v>260028387.24000001</v>
      </c>
      <c r="G33" s="19">
        <v>166627981.38999999</v>
      </c>
      <c r="H33" s="42">
        <f t="shared" si="1"/>
        <v>0.64080688711962175</v>
      </c>
      <c r="I33" s="42">
        <f t="shared" si="2"/>
        <v>1.2057016923212696</v>
      </c>
      <c r="J33" s="6"/>
    </row>
    <row r="34" spans="1:10" outlineLevel="1" x14ac:dyDescent="0.25">
      <c r="A34" s="21" t="s">
        <v>65</v>
      </c>
      <c r="B34" s="22" t="s">
        <v>66</v>
      </c>
      <c r="C34" s="23">
        <v>49940933.369999997</v>
      </c>
      <c r="D34" s="23">
        <v>28146766.399999999</v>
      </c>
      <c r="E34" s="37">
        <f t="shared" si="0"/>
        <v>0.56360112838635956</v>
      </c>
      <c r="F34" s="45">
        <v>96867791.569999993</v>
      </c>
      <c r="G34" s="19">
        <v>42387330.799999997</v>
      </c>
      <c r="H34" s="42">
        <f t="shared" si="1"/>
        <v>0.43757920060941469</v>
      </c>
      <c r="I34" s="42">
        <f t="shared" si="2"/>
        <v>0.66403724577061596</v>
      </c>
      <c r="J34" s="6"/>
    </row>
    <row r="35" spans="1:10" outlineLevel="1" x14ac:dyDescent="0.25">
      <c r="A35" s="21" t="s">
        <v>67</v>
      </c>
      <c r="B35" s="22" t="s">
        <v>68</v>
      </c>
      <c r="C35" s="23">
        <v>305163</v>
      </c>
      <c r="D35" s="23">
        <v>44330</v>
      </c>
      <c r="E35" s="37">
        <f t="shared" si="0"/>
        <v>0.14526662799880719</v>
      </c>
      <c r="F35" s="45">
        <v>0</v>
      </c>
      <c r="G35" s="19">
        <v>0</v>
      </c>
      <c r="H35" s="42">
        <f t="shared" si="1"/>
        <v>0</v>
      </c>
      <c r="I35" s="42">
        <f t="shared" si="2"/>
        <v>0</v>
      </c>
      <c r="J35" s="6"/>
    </row>
    <row r="36" spans="1:10" outlineLevel="1" x14ac:dyDescent="0.25">
      <c r="A36" s="21" t="s">
        <v>69</v>
      </c>
      <c r="B36" s="22" t="s">
        <v>70</v>
      </c>
      <c r="C36" s="23">
        <v>28158335.66</v>
      </c>
      <c r="D36" s="23">
        <v>12118367.609999999</v>
      </c>
      <c r="E36" s="37">
        <f t="shared" si="0"/>
        <v>0.4303651947446101</v>
      </c>
      <c r="F36" s="45">
        <v>28240676.309999999</v>
      </c>
      <c r="G36" s="23">
        <v>12311505.310000001</v>
      </c>
      <c r="H36" s="48">
        <f t="shared" si="1"/>
        <v>0.43594937935818867</v>
      </c>
      <c r="I36" s="42">
        <f t="shared" si="2"/>
        <v>0.98431242198765689</v>
      </c>
      <c r="J36" s="6"/>
    </row>
    <row r="37" spans="1:10" s="16" customFormat="1" x14ac:dyDescent="0.25">
      <c r="A37" s="7" t="s">
        <v>71</v>
      </c>
      <c r="B37" s="8" t="s">
        <v>72</v>
      </c>
      <c r="C37" s="9">
        <f>C38+C39</f>
        <v>143460508.81</v>
      </c>
      <c r="D37" s="9">
        <f>D38+D39</f>
        <v>73691684.890000001</v>
      </c>
      <c r="E37" s="36">
        <f t="shared" si="0"/>
        <v>0.51367226772907748</v>
      </c>
      <c r="F37" s="17">
        <f>F38+F39</f>
        <v>110215711.98999999</v>
      </c>
      <c r="G37" s="17">
        <f>G38+G39</f>
        <v>63173410.629999995</v>
      </c>
      <c r="H37" s="41">
        <f t="shared" si="1"/>
        <v>0.57317971720521843</v>
      </c>
      <c r="I37" s="41">
        <f t="shared" si="2"/>
        <v>1.1664984390601361</v>
      </c>
      <c r="J37" s="15"/>
    </row>
    <row r="38" spans="1:10" outlineLevel="1" x14ac:dyDescent="0.25">
      <c r="A38" s="21" t="s">
        <v>73</v>
      </c>
      <c r="B38" s="22" t="s">
        <v>74</v>
      </c>
      <c r="C38" s="23">
        <v>97953124.290000007</v>
      </c>
      <c r="D38" s="23">
        <v>43418046.590000004</v>
      </c>
      <c r="E38" s="37">
        <f t="shared" si="0"/>
        <v>0.44325331024109593</v>
      </c>
      <c r="F38" s="45">
        <v>67640295.129999995</v>
      </c>
      <c r="G38" s="19">
        <v>39450583.329999998</v>
      </c>
      <c r="H38" s="42">
        <f t="shared" si="1"/>
        <v>0.5832408515394365</v>
      </c>
      <c r="I38" s="42">
        <f t="shared" si="2"/>
        <v>1.1005679238457031</v>
      </c>
      <c r="J38" s="6"/>
    </row>
    <row r="39" spans="1:10" outlineLevel="1" x14ac:dyDescent="0.25">
      <c r="A39" s="21" t="s">
        <v>75</v>
      </c>
      <c r="B39" s="22" t="s">
        <v>76</v>
      </c>
      <c r="C39" s="23">
        <v>45507384.520000003</v>
      </c>
      <c r="D39" s="23">
        <v>30273638.300000001</v>
      </c>
      <c r="E39" s="37">
        <f t="shared" si="0"/>
        <v>0.66524672027009291</v>
      </c>
      <c r="F39" s="45">
        <v>42575416.859999999</v>
      </c>
      <c r="G39" s="19">
        <v>23722827.300000001</v>
      </c>
      <c r="H39" s="42">
        <f t="shared" si="1"/>
        <v>0.55719542049364679</v>
      </c>
      <c r="I39" s="42">
        <f t="shared" si="2"/>
        <v>1.2761395560975146</v>
      </c>
      <c r="J39" s="6"/>
    </row>
    <row r="40" spans="1:10" s="16" customFormat="1" x14ac:dyDescent="0.25">
      <c r="A40" s="7" t="s">
        <v>32</v>
      </c>
      <c r="B40" s="8" t="s">
        <v>33</v>
      </c>
      <c r="C40" s="9">
        <f>SUM(C41:C43)</f>
        <v>15577622.48</v>
      </c>
      <c r="D40" s="9">
        <f>SUM(D41:D43)</f>
        <v>9101758.1899999995</v>
      </c>
      <c r="E40" s="36">
        <f t="shared" si="0"/>
        <v>0.58428416799069838</v>
      </c>
      <c r="F40" s="17">
        <f>SUM(F41:F43)</f>
        <v>17097917.079999998</v>
      </c>
      <c r="G40" s="17">
        <f>SUM(G41:G43)</f>
        <v>9504985.870000001</v>
      </c>
      <c r="H40" s="41">
        <f t="shared" si="1"/>
        <v>0.55591484187967544</v>
      </c>
      <c r="I40" s="41">
        <f t="shared" si="2"/>
        <v>0.95757724571977698</v>
      </c>
      <c r="J40" s="15"/>
    </row>
    <row r="41" spans="1:10" outlineLevel="1" x14ac:dyDescent="0.25">
      <c r="A41" s="21" t="s">
        <v>34</v>
      </c>
      <c r="B41" s="22" t="s">
        <v>35</v>
      </c>
      <c r="C41" s="23">
        <v>7696700.4800000004</v>
      </c>
      <c r="D41" s="23">
        <v>4991189.2699999996</v>
      </c>
      <c r="E41" s="37">
        <f t="shared" si="0"/>
        <v>0.64848428011063763</v>
      </c>
      <c r="F41" s="45">
        <v>8433786.0800000001</v>
      </c>
      <c r="G41" s="19">
        <v>4191880.48</v>
      </c>
      <c r="H41" s="42">
        <f t="shared" si="1"/>
        <v>0.49703424301224391</v>
      </c>
      <c r="I41" s="42">
        <f t="shared" si="2"/>
        <v>1.190680243345106</v>
      </c>
      <c r="J41" s="6"/>
    </row>
    <row r="42" spans="1:10" outlineLevel="1" x14ac:dyDescent="0.25">
      <c r="A42" s="21" t="s">
        <v>45</v>
      </c>
      <c r="B42" s="22" t="s">
        <v>46</v>
      </c>
      <c r="C42" s="23">
        <v>2200000</v>
      </c>
      <c r="D42" s="23">
        <v>745000</v>
      </c>
      <c r="E42" s="37">
        <f t="shared" si="0"/>
        <v>0.33863636363636362</v>
      </c>
      <c r="F42" s="45">
        <v>2000000</v>
      </c>
      <c r="G42" s="19">
        <v>764472</v>
      </c>
      <c r="H42" s="42">
        <f t="shared" si="1"/>
        <v>0.38223600000000002</v>
      </c>
      <c r="I42" s="42">
        <f t="shared" si="2"/>
        <v>0.9745288251237455</v>
      </c>
      <c r="J42" s="6"/>
    </row>
    <row r="43" spans="1:10" outlineLevel="1" x14ac:dyDescent="0.25">
      <c r="A43" s="21" t="s">
        <v>77</v>
      </c>
      <c r="B43" s="22" t="s">
        <v>78</v>
      </c>
      <c r="C43" s="23">
        <v>5680922</v>
      </c>
      <c r="D43" s="23">
        <v>3365568.92</v>
      </c>
      <c r="E43" s="37">
        <f t="shared" si="0"/>
        <v>0.59243357328264667</v>
      </c>
      <c r="F43" s="45">
        <v>6664131</v>
      </c>
      <c r="G43" s="19">
        <v>4548633.3899999997</v>
      </c>
      <c r="H43" s="42">
        <f t="shared" si="1"/>
        <v>0.68255461814901297</v>
      </c>
      <c r="I43" s="42">
        <f t="shared" si="2"/>
        <v>0.73990771104988973</v>
      </c>
      <c r="J43" s="6"/>
    </row>
    <row r="44" spans="1:10" s="16" customFormat="1" x14ac:dyDescent="0.25">
      <c r="A44" s="7" t="s">
        <v>36</v>
      </c>
      <c r="B44" s="8" t="s">
        <v>37</v>
      </c>
      <c r="C44" s="9">
        <f>SUM(C45:C48)</f>
        <v>56520219.630000003</v>
      </c>
      <c r="D44" s="9">
        <f>SUM(D45:D48)</f>
        <v>29218290.560000002</v>
      </c>
      <c r="E44" s="36">
        <f t="shared" si="0"/>
        <v>0.51695288431772857</v>
      </c>
      <c r="F44" s="17">
        <f>SUM(F45:F47)</f>
        <v>40724978.390000001</v>
      </c>
      <c r="G44" s="17">
        <f>SUM(G45:G47)</f>
        <v>25327449.579999998</v>
      </c>
      <c r="H44" s="41">
        <f t="shared" si="1"/>
        <v>0.62191437739888755</v>
      </c>
      <c r="I44" s="41">
        <f t="shared" si="2"/>
        <v>1.1536215072785077</v>
      </c>
      <c r="J44" s="15"/>
    </row>
    <row r="45" spans="1:10" s="16" customFormat="1" outlineLevel="1" x14ac:dyDescent="0.25">
      <c r="A45" s="31" t="s">
        <v>47</v>
      </c>
      <c r="B45" s="32" t="s">
        <v>48</v>
      </c>
      <c r="C45" s="33">
        <v>0</v>
      </c>
      <c r="D45" s="33">
        <v>0</v>
      </c>
      <c r="E45" s="39">
        <f t="shared" si="0"/>
        <v>0</v>
      </c>
      <c r="F45" s="46">
        <v>8369800</v>
      </c>
      <c r="G45" s="19">
        <v>3621700</v>
      </c>
      <c r="H45" s="42">
        <f t="shared" si="1"/>
        <v>0.43271045903127914</v>
      </c>
      <c r="I45" s="42">
        <f t="shared" si="2"/>
        <v>0</v>
      </c>
      <c r="J45" s="15"/>
    </row>
    <row r="46" spans="1:10" outlineLevel="1" x14ac:dyDescent="0.25">
      <c r="A46" s="21" t="s">
        <v>38</v>
      </c>
      <c r="B46" s="22" t="s">
        <v>39</v>
      </c>
      <c r="C46" s="23">
        <v>51601569.859999999</v>
      </c>
      <c r="D46" s="23">
        <v>26887245.550000001</v>
      </c>
      <c r="E46" s="37">
        <f t="shared" si="0"/>
        <v>0.52105479780843245</v>
      </c>
      <c r="F46" s="45">
        <v>31355178.390000001</v>
      </c>
      <c r="G46" s="19">
        <v>21065034.579999998</v>
      </c>
      <c r="H46" s="42">
        <f t="shared" si="1"/>
        <v>0.67181995643559145</v>
      </c>
      <c r="I46" s="42">
        <f t="shared" si="2"/>
        <v>1.2763921866773409</v>
      </c>
      <c r="J46" s="6"/>
    </row>
    <row r="47" spans="1:10" outlineLevel="1" x14ac:dyDescent="0.25">
      <c r="A47" s="21" t="s">
        <v>79</v>
      </c>
      <c r="B47" s="22" t="s">
        <v>80</v>
      </c>
      <c r="C47" s="23">
        <v>1300000</v>
      </c>
      <c r="D47" s="23">
        <v>745200</v>
      </c>
      <c r="E47" s="37">
        <f t="shared" si="0"/>
        <v>0.57323076923076921</v>
      </c>
      <c r="F47" s="45">
        <v>1000000</v>
      </c>
      <c r="G47" s="19">
        <v>640715</v>
      </c>
      <c r="H47" s="42">
        <f t="shared" si="1"/>
        <v>0.64071500000000003</v>
      </c>
      <c r="I47" s="42">
        <f t="shared" si="2"/>
        <v>1.1630756264485769</v>
      </c>
      <c r="J47" s="6"/>
    </row>
    <row r="48" spans="1:10" outlineLevel="1" x14ac:dyDescent="0.25">
      <c r="A48" s="34" t="s">
        <v>93</v>
      </c>
      <c r="B48" s="35" t="s">
        <v>94</v>
      </c>
      <c r="C48" s="23">
        <v>3618649.77</v>
      </c>
      <c r="D48" s="23">
        <v>1585845.01</v>
      </c>
      <c r="E48" s="37">
        <f t="shared" si="0"/>
        <v>0.43824219275025339</v>
      </c>
      <c r="F48" s="45">
        <v>0</v>
      </c>
      <c r="G48" s="19">
        <v>0</v>
      </c>
      <c r="H48" s="42">
        <f t="shared" si="1"/>
        <v>0</v>
      </c>
      <c r="I48" s="42">
        <f t="shared" si="2"/>
        <v>0</v>
      </c>
      <c r="J48" s="6"/>
    </row>
    <row r="49" spans="1:10" ht="31.5" x14ac:dyDescent="0.25">
      <c r="A49" s="2" t="s">
        <v>89</v>
      </c>
      <c r="B49" s="3" t="s">
        <v>90</v>
      </c>
      <c r="C49" s="4">
        <f>C50</f>
        <v>13300</v>
      </c>
      <c r="D49" s="4">
        <f>D50</f>
        <v>0</v>
      </c>
      <c r="E49" s="38">
        <f t="shared" si="0"/>
        <v>0</v>
      </c>
      <c r="F49" s="17">
        <f>F50</f>
        <v>0</v>
      </c>
      <c r="G49" s="17">
        <f>G50</f>
        <v>0</v>
      </c>
      <c r="H49" s="41">
        <f t="shared" si="1"/>
        <v>0</v>
      </c>
      <c r="I49" s="41">
        <f t="shared" si="2"/>
        <v>0</v>
      </c>
      <c r="J49" s="6"/>
    </row>
    <row r="50" spans="1:10" ht="21.75" customHeight="1" outlineLevel="1" x14ac:dyDescent="0.25">
      <c r="A50" s="24" t="s">
        <v>91</v>
      </c>
      <c r="B50" s="25" t="s">
        <v>92</v>
      </c>
      <c r="C50" s="26">
        <v>13300</v>
      </c>
      <c r="D50" s="26">
        <v>0</v>
      </c>
      <c r="E50" s="37">
        <f t="shared" si="0"/>
        <v>0</v>
      </c>
      <c r="F50" s="45">
        <v>0</v>
      </c>
      <c r="G50" s="19">
        <v>0</v>
      </c>
      <c r="H50" s="42">
        <f t="shared" si="1"/>
        <v>0</v>
      </c>
      <c r="I50" s="42">
        <f t="shared" si="2"/>
        <v>0</v>
      </c>
      <c r="J50" s="6"/>
    </row>
    <row r="51" spans="1:10" s="16" customFormat="1" x14ac:dyDescent="0.25">
      <c r="A51" s="10" t="s">
        <v>40</v>
      </c>
      <c r="B51" s="11"/>
      <c r="C51" s="12">
        <f>C6+C15+C18+C24+C28+C31+C37+C40+C44+C49</f>
        <v>1140226900.75</v>
      </c>
      <c r="D51" s="12">
        <f>D6+D15+D18+D24+D28+D31+D37+D40+D44+D49</f>
        <v>583986480.19000006</v>
      </c>
      <c r="E51" s="40">
        <f t="shared" si="0"/>
        <v>0.51216690275056209</v>
      </c>
      <c r="F51" s="18">
        <f>F6+F15+F18+F24+F28+F31+F37+F40+F44+F49</f>
        <v>1039979636.53</v>
      </c>
      <c r="G51" s="18">
        <f>G6+G15+G18+G24+G28+G31+G37+G40+G44+G49</f>
        <v>509478457.29000002</v>
      </c>
      <c r="H51" s="43">
        <f t="shared" si="1"/>
        <v>0.48989272423633967</v>
      </c>
      <c r="I51" s="43">
        <f t="shared" si="2"/>
        <v>1.1462437161648023</v>
      </c>
      <c r="J51" s="15"/>
    </row>
    <row r="52" spans="1:10" x14ac:dyDescent="0.25">
      <c r="A52" s="5"/>
      <c r="B52" s="5"/>
      <c r="C52" s="20"/>
      <c r="D52" s="20"/>
      <c r="E52" s="20"/>
      <c r="F52" s="20"/>
      <c r="G52" s="20"/>
      <c r="H52" s="20"/>
      <c r="I52" s="20"/>
    </row>
    <row r="53" spans="1:10" x14ac:dyDescent="0.25">
      <c r="A53" s="52"/>
      <c r="B53" s="53"/>
      <c r="C53" s="53"/>
      <c r="D53" s="53"/>
      <c r="E53" s="53"/>
      <c r="F53" s="49"/>
      <c r="G53" s="49"/>
      <c r="H53" s="49"/>
    </row>
  </sheetData>
  <mergeCells count="9">
    <mergeCell ref="A1:I1"/>
    <mergeCell ref="A2:I2"/>
    <mergeCell ref="A53:E53"/>
    <mergeCell ref="A3:I3"/>
    <mergeCell ref="A4:A5"/>
    <mergeCell ref="B4:B5"/>
    <mergeCell ref="C5:E5"/>
    <mergeCell ref="I4:I5"/>
    <mergeCell ref="F5:H5"/>
  </mergeCells>
  <pageMargins left="0.7" right="0.7" top="0.75" bottom="0.75" header="0.3" footer="0.3"/>
  <pageSetup paperSize="9" scale="6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Kislyakova</cp:lastModifiedBy>
  <cp:lastPrinted>2025-07-07T08:58:39Z</cp:lastPrinted>
  <dcterms:created xsi:type="dcterms:W3CDTF">2021-10-05T08:49:55Z</dcterms:created>
  <dcterms:modified xsi:type="dcterms:W3CDTF">2025-07-10T06:28:21Z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