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Доходы!$A$6:$H$118</definedName>
    <definedName name="_xlnm.Print_Titles" localSheetId="0">Доходы!$6:$6</definedName>
    <definedName name="_xlnm.Print_Area" localSheetId="0">Доходы!$A$1:$I$118</definedName>
  </definedNames>
  <calcPr calcId="145621"/>
</workbook>
</file>

<file path=xl/calcChain.xml><?xml version="1.0" encoding="utf-8"?>
<calcChain xmlns="http://schemas.openxmlformats.org/spreadsheetml/2006/main">
  <c r="C99" i="2" l="1"/>
  <c r="D99" i="2"/>
  <c r="D60" i="2"/>
  <c r="D94" i="2" l="1"/>
  <c r="C66" i="2"/>
  <c r="D66" i="2"/>
  <c r="F66" i="2"/>
  <c r="F71" i="2"/>
  <c r="F72" i="2"/>
  <c r="F73" i="2"/>
  <c r="F74" i="2"/>
  <c r="B66" i="2"/>
  <c r="H67" i="2"/>
  <c r="H66" i="2" s="1"/>
  <c r="G67" i="2"/>
  <c r="G66" i="2" s="1"/>
  <c r="E67" i="2"/>
  <c r="E66" i="2" s="1"/>
  <c r="D68" i="2" l="1"/>
  <c r="C68" i="2"/>
  <c r="C104" i="2"/>
  <c r="C112" i="2"/>
  <c r="C114" i="2"/>
  <c r="C116" i="2"/>
  <c r="D116" i="2"/>
  <c r="B116" i="2"/>
  <c r="E117" i="2"/>
  <c r="C98" i="2" l="1"/>
  <c r="C97" i="2" s="1"/>
  <c r="G117" i="2"/>
  <c r="G116" i="2"/>
  <c r="E116" i="2"/>
  <c r="F115" i="2"/>
  <c r="E95" i="2"/>
  <c r="F95" i="2"/>
  <c r="G54" i="2"/>
  <c r="F54" i="2"/>
  <c r="F48" i="2"/>
  <c r="C76" i="2"/>
  <c r="D76" i="2"/>
  <c r="B76" i="2"/>
  <c r="D8" i="2"/>
  <c r="C8" i="2"/>
  <c r="B8" i="2"/>
  <c r="C26" i="2"/>
  <c r="D26" i="2"/>
  <c r="B26" i="2"/>
  <c r="C47" i="2"/>
  <c r="D47" i="2"/>
  <c r="B47" i="2"/>
  <c r="D32" i="2"/>
  <c r="C59" i="2"/>
  <c r="B59" i="2"/>
  <c r="D59" i="2"/>
  <c r="B68" i="2"/>
  <c r="C94" i="2"/>
  <c r="B94" i="2"/>
  <c r="B99" i="2"/>
  <c r="D104" i="2"/>
  <c r="B104" i="2"/>
  <c r="D112" i="2"/>
  <c r="B112" i="2"/>
  <c r="D114" i="2"/>
  <c r="B114" i="2"/>
  <c r="H106" i="2"/>
  <c r="G106" i="2"/>
  <c r="F106" i="2"/>
  <c r="E106" i="2"/>
  <c r="H105" i="2"/>
  <c r="G105" i="2"/>
  <c r="E105" i="2"/>
  <c r="E100" i="2"/>
  <c r="E49" i="2"/>
  <c r="G49" i="2"/>
  <c r="H49" i="2"/>
  <c r="E50" i="2"/>
  <c r="G50" i="2"/>
  <c r="H50" i="2"/>
  <c r="E51" i="2"/>
  <c r="G51" i="2"/>
  <c r="H51" i="2"/>
  <c r="E52" i="2"/>
  <c r="G52" i="2"/>
  <c r="H52" i="2"/>
  <c r="E53" i="2"/>
  <c r="G53" i="2"/>
  <c r="H53" i="2"/>
  <c r="H54" i="2"/>
  <c r="C32" i="2"/>
  <c r="B32" i="2"/>
  <c r="D7" i="2" l="1"/>
  <c r="C7" i="2"/>
  <c r="C118" i="2" s="1"/>
  <c r="B98" i="2"/>
  <c r="B97" i="2" s="1"/>
  <c r="B7" i="2"/>
  <c r="D98" i="2"/>
  <c r="D97" i="2" s="1"/>
  <c r="E54" i="2"/>
  <c r="H107" i="2"/>
  <c r="G107" i="2"/>
  <c r="F107" i="2"/>
  <c r="E107" i="2"/>
  <c r="D118" i="2" l="1"/>
  <c r="H97" i="2"/>
  <c r="E97" i="2"/>
  <c r="G97" i="2"/>
  <c r="F97" i="2"/>
  <c r="B118" i="2"/>
  <c r="H17" i="2"/>
  <c r="H22" i="2"/>
  <c r="H26" i="2"/>
  <c r="H27" i="2"/>
  <c r="H28" i="2"/>
  <c r="H29" i="2"/>
  <c r="H30" i="2"/>
  <c r="H31" i="2"/>
  <c r="H32" i="2"/>
  <c r="H33" i="2"/>
  <c r="H37" i="2"/>
  <c r="H39" i="2"/>
  <c r="H40" i="2"/>
  <c r="H43" i="2"/>
  <c r="H47" i="2"/>
  <c r="H48" i="2"/>
  <c r="H55" i="2"/>
  <c r="H56" i="2"/>
  <c r="H57" i="2"/>
  <c r="H59" i="2"/>
  <c r="H60" i="2"/>
  <c r="H61" i="2"/>
  <c r="H62" i="2"/>
  <c r="H63" i="2"/>
  <c r="H64" i="2"/>
  <c r="H65" i="2"/>
  <c r="H68" i="2"/>
  <c r="H69" i="2"/>
  <c r="H70" i="2"/>
  <c r="H71" i="2"/>
  <c r="H72" i="2"/>
  <c r="H73" i="2"/>
  <c r="H74" i="2"/>
  <c r="H75" i="2"/>
  <c r="H76" i="2"/>
  <c r="H77" i="2"/>
  <c r="H78" i="2"/>
  <c r="H80" i="2"/>
  <c r="H82" i="2"/>
  <c r="H83" i="2"/>
  <c r="H85" i="2"/>
  <c r="H87" i="2"/>
  <c r="H89" i="2"/>
  <c r="H91" i="2"/>
  <c r="H93" i="2"/>
  <c r="H98" i="2"/>
  <c r="H99" i="2"/>
  <c r="H100" i="2"/>
  <c r="H101" i="2"/>
  <c r="H102" i="2"/>
  <c r="H103" i="2"/>
  <c r="H104" i="2"/>
  <c r="H108" i="2"/>
  <c r="H109" i="2"/>
  <c r="H110" i="2"/>
  <c r="H111" i="2"/>
  <c r="H112" i="2"/>
  <c r="H114" i="2"/>
  <c r="H115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5" i="2"/>
  <c r="G56" i="2"/>
  <c r="G57" i="2"/>
  <c r="G58" i="2"/>
  <c r="G59" i="2"/>
  <c r="G60" i="2"/>
  <c r="G61" i="2"/>
  <c r="G62" i="2"/>
  <c r="G63" i="2"/>
  <c r="G64" i="2"/>
  <c r="G65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8" i="2"/>
  <c r="G99" i="2"/>
  <c r="G100" i="2"/>
  <c r="G101" i="2"/>
  <c r="G102" i="2"/>
  <c r="G103" i="2"/>
  <c r="G104" i="2"/>
  <c r="G108" i="2"/>
  <c r="G109" i="2"/>
  <c r="G110" i="2"/>
  <c r="G111" i="2"/>
  <c r="G112" i="2"/>
  <c r="G113" i="2"/>
  <c r="G114" i="2"/>
  <c r="G115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H118" i="2" l="1"/>
  <c r="G118" i="2"/>
  <c r="F118" i="2"/>
  <c r="F114" i="2"/>
  <c r="F113" i="2"/>
  <c r="F112" i="2"/>
  <c r="F104" i="2"/>
  <c r="F102" i="2"/>
  <c r="F101" i="2"/>
  <c r="F99" i="2"/>
  <c r="F98" i="2"/>
  <c r="F70" i="2"/>
  <c r="F69" i="2"/>
  <c r="F68" i="2"/>
  <c r="F62" i="2"/>
  <c r="F63" i="2"/>
  <c r="F64" i="2"/>
  <c r="F61" i="2"/>
  <c r="F60" i="2"/>
  <c r="F59" i="2"/>
  <c r="F57" i="2"/>
  <c r="F56" i="2"/>
  <c r="F55" i="2"/>
  <c r="F43" i="2"/>
  <c r="F40" i="2"/>
  <c r="F33" i="2"/>
  <c r="F29" i="2"/>
  <c r="F30" i="2"/>
  <c r="F31" i="2"/>
  <c r="F28" i="2"/>
  <c r="F27" i="2"/>
  <c r="F26" i="2"/>
  <c r="F17" i="2"/>
  <c r="F22" i="2"/>
  <c r="F10" i="2"/>
  <c r="F9" i="2"/>
  <c r="F8" i="2"/>
  <c r="E118" i="2"/>
  <c r="E115" i="2"/>
  <c r="E114" i="2"/>
  <c r="E113" i="2"/>
  <c r="E112" i="2"/>
  <c r="E108" i="2"/>
  <c r="E109" i="2"/>
  <c r="E110" i="2"/>
  <c r="E111" i="2"/>
  <c r="E104" i="2"/>
  <c r="E101" i="2"/>
  <c r="E102" i="2"/>
  <c r="E103" i="2"/>
  <c r="E99" i="2"/>
  <c r="E98" i="2"/>
  <c r="E94" i="2"/>
  <c r="E93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78" i="2"/>
  <c r="E77" i="2"/>
  <c r="E76" i="2"/>
  <c r="E75" i="2"/>
  <c r="E74" i="2"/>
  <c r="E72" i="2"/>
  <c r="E73" i="2"/>
  <c r="E71" i="2"/>
  <c r="E70" i="2"/>
  <c r="E69" i="2"/>
  <c r="E68" i="2"/>
  <c r="E65" i="2"/>
  <c r="E62" i="2"/>
  <c r="E63" i="2"/>
  <c r="E64" i="2"/>
  <c r="E61" i="2"/>
  <c r="E60" i="2"/>
  <c r="E59" i="2"/>
  <c r="E58" i="2"/>
  <c r="E57" i="2"/>
  <c r="E56" i="2"/>
  <c r="E55" i="2"/>
  <c r="E48" i="2"/>
  <c r="E47" i="2"/>
  <c r="E44" i="2"/>
  <c r="E45" i="2"/>
  <c r="E46" i="2"/>
  <c r="E43" i="2"/>
  <c r="E41" i="2"/>
  <c r="E42" i="2"/>
  <c r="E40" i="2"/>
  <c r="E39" i="2"/>
  <c r="E34" i="2"/>
  <c r="E35" i="2"/>
  <c r="E36" i="2"/>
  <c r="E37" i="2"/>
  <c r="E38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<sst xmlns="http://schemas.openxmlformats.org/spreadsheetml/2006/main" count="244" uniqueCount="111">
  <si>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</si>
  <si>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</si>
  <si>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</si>
  <si>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</si>
  <si>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</si>
  <si>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</si>
  <si>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</si>
  <si>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</si>
  <si>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</si>
  <si>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</si>
  <si>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</si>
  <si>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</si>
  <si>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</si>
  <si>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</si>
  <si>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</si>
  <si>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</si>
  <si>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</si>
  <si>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</si>
  <si>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</si>
  <si>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</si>
  <si>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</si>
  <si>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</si>
  <si>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</si>
  <si>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</si>
  <si>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</si>
  <si>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</si>
  <si>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</si>
  <si>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</si>
  <si>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</si>
  <si>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</si>
  <si>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</si>
  <si>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налогообложения, зачисляемый в бюджеты муниципальных районов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</si>
  <si>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</si>
  <si>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</si>
  <si>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</si>
  <si>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</si>
  <si>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</si>
  <si>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</si>
  <si>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</si>
  <si>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</si>
  <si>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</si>
  <si>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</si>
  <si>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</si>
  <si>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</si>
  <si>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</si>
  <si>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</si>
  <si>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</si>
  <si>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</si>
  <si>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</si>
  <si>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</si>
  <si>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</si>
  <si>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</si>
  <si>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</si>
  <si>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</si>
  <si>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</si>
  <si>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</si>
  <si>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</si>
  <si>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</si>
  <si>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</si>
  <si>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</si>
  <si>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</si>
  <si>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</si>
  <si>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</si>
  <si>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</si>
  <si>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</si>
  <si>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</si>
  <si>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</si>
  <si>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</si>
  <si>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</si>
  <si>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</si>
  <si>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</si>
  <si>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</si>
  <si>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</si>
  <si>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</si>
  <si>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</si>
  <si>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</si>
  <si>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</si>
  <si>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</si>
  <si>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</si>
  <si>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</si>
  <si>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</si>
  <si>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</si>
  <si>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</si>
  <si>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</si>
  <si>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</si>
  <si>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</si>
  <si>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</si>
  <si>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</si>
  <si>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</si>
  <si>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</si>
  <si>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 xml:space="preserve">За счет увеличения количества дел, рассматриваемых в судах общей юрисдикции, мировыми судьями </t>
  </si>
  <si>
    <t>НАЛОГИ НА ИМУЩЕСТВО</t>
  </si>
  <si>
    <t>Налог на имущество физических лиц</t>
  </si>
  <si>
    <t>Прочие неналоговые доходы</t>
  </si>
  <si>
    <t>Дотации бюджетам городских поселений на выравнивание бюджетной обеспеченности из бюджетов муниципальных районов</t>
  </si>
  <si>
    <t>Прочие субсидии бюджетам городских поселений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</si>
  <si>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</si>
  <si>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</si>
  <si>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</si>
  <si>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поселений</t>
  </si>
  <si>
    <t xml:space="preserve">Фактическое поступление </t>
  </si>
  <si>
    <t>На основании прогноза ГАД</t>
  </si>
  <si>
    <t>Заключение договоров соц. наима МЖФ</t>
  </si>
  <si>
    <t>Межбюджетные трансферты бюджетам на решение вопросов местного значения</t>
  </si>
  <si>
    <t>Денежные средства, полученные от реализации иного имущества, обращенного в собственность городского поселения, подлежащие зачислению в бюджет городского поселения (в части реализации основных средств по указанному имуществу)</t>
  </si>
  <si>
    <t>В связи с увеличением количества заключенных договоров купли-продажи земельных участков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</si>
  <si>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</si>
  <si>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поселений</t>
  </si>
  <si>
    <t>Сведения о фактических поступлениях доходов ГП "Емва" по видам доходов в сравнении с первоначально утвержденными значениями и с уточненными значениями с учетом внесенных изменений за 2024 год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</si>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</sst>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107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10" fillId="0" borderId="16" xfId="22" applyNumberFormat="1" applyFont="1" applyProtection="1">
      <alignment horizontal="right" vertical="top" shrinkToFi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6" borderId="13" xfId="14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9" borderId="36" xfId="22" applyNumberFormat="1" applyFont="1" applyFill="1" applyBorder="1" applyAlignment="1" applyProtection="1">
      <alignment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6" borderId="38" xfId="22" applyNumberFormat="1" applyFont="1" applyFill="1" applyBorder="1" applyProtection="1">
      <alignment horizontal="right" vertical="top" shrinkToFit="1"/>
    </xf>
    <xf numFmtId="164" fontId="10" fillId="0" borderId="40" xfId="22" applyNumberFormat="1" applyFont="1" applyBorder="1" applyProtection="1">
      <alignment horizontal="right" vertical="top" shrinkToFit="1"/>
    </xf>
    <xf numFmtId="165" fontId="10" fillId="6" borderId="39" xfId="22" applyNumberFormat="1" applyFont="1" applyFill="1" applyBorder="1" applyProtection="1">
      <alignment horizontal="right" vertical="top" shrinkToFit="1"/>
    </xf>
    <xf numFmtId="165" fontId="10" fillId="0" borderId="41" xfId="22" applyNumberFormat="1" applyFont="1" applyBorder="1" applyProtection="1">
      <alignment horizontal="right" vertical="top" shrinkToFit="1"/>
    </xf>
    <xf numFmtId="165" fontId="10" fillId="9" borderId="42" xfId="22" applyNumberFormat="1" applyFont="1" applyFill="1" applyBorder="1" applyAlignment="1" applyProtection="1">
      <alignment vertical="top" shrinkToFit="1"/>
    </xf>
    <xf numFmtId="165" fontId="10" fillId="0" borderId="43" xfId="22" applyNumberFormat="1" applyFont="1" applyBorder="1" applyProtection="1">
      <alignment horizontal="right" vertical="top" shrinkToFit="1"/>
    </xf>
    <xf numFmtId="165" fontId="10" fillId="0" borderId="43" xfId="22" applyNumberFormat="1" applyFont="1" applyFill="1" applyBorder="1" applyAlignment="1" applyProtection="1">
      <alignment horizontal="left" vertical="top" wrapText="1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6" xfId="22" applyNumberFormat="1" applyFont="1" applyFill="1" applyBorder="1" applyAlignment="1" applyProtection="1">
      <alignment vertical="top" shrinkToFit="1"/>
    </xf>
    <xf numFmtId="165" fontId="10" fillId="0" borderId="45" xfId="22" applyNumberFormat="1" applyFont="1" applyFill="1" applyBorder="1" applyAlignment="1" applyProtection="1">
      <alignment vertical="top" shrinkToFit="1"/>
    </xf>
    <xf numFmtId="165" fontId="10" fillId="0" borderId="44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center" wrapText="1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46" xfId="22" applyNumberFormat="1" applyFont="1" applyBorder="1" applyProtection="1">
      <alignment horizontal="right" vertical="top" shrinkToFit="1"/>
    </xf>
    <xf numFmtId="0" fontId="10" fillId="0" borderId="15" xfId="20" applyNumberFormat="1" applyFont="1" applyProtection="1">
      <alignment horizontal="left" vertical="top" wrapText="1"/>
    </xf>
    <xf numFmtId="164" fontId="8" fillId="0" borderId="15" xfId="20" quotePrefix="1" applyNumberFormat="1" applyFont="1" applyAlignment="1" applyProtection="1">
      <alignment horizontal="right" vertical="top" wrapText="1"/>
    </xf>
    <xf numFmtId="164" fontId="8" fillId="0" borderId="15" xfId="21" applyNumberFormat="1" applyFont="1" applyProtection="1">
      <alignment horizontal="right" vertical="top" shrinkToFit="1"/>
    </xf>
    <xf numFmtId="165" fontId="8" fillId="0" borderId="16" xfId="22" applyNumberFormat="1" applyFont="1" applyAlignment="1" applyProtection="1">
      <alignment horizontal="left" vertical="top" wrapText="1" shrinkToFit="1"/>
    </xf>
    <xf numFmtId="0" fontId="8" fillId="0" borderId="15" xfId="16" applyNumberFormat="1" applyFont="1" applyFill="1" applyProtection="1">
      <alignment horizontal="left" vertical="top" wrapTex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6" xfId="22" applyNumberFormat="1" applyFont="1" applyFill="1" applyBorder="1" applyAlignment="1" applyProtection="1">
      <alignment horizontal="left" vertical="center" shrinkToFi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GridLines="0" tabSelected="1" view="pageBreakPreview" zoomScaleNormal="80" zoomScaleSheetLayoutView="100" workbookViewId="0">
      <pane ySplit="6" topLeftCell="A97" activePane="bottomLeft" state="frozen"/>
      <selection pane="bottomLeft" activeCell="I113" sqref="I113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92" t="s">
        <v>108</v>
      </c>
      <c r="B1" s="92"/>
      <c r="C1" s="92"/>
      <c r="D1" s="92"/>
      <c r="E1" s="92"/>
      <c r="F1" s="92"/>
      <c r="G1" s="92"/>
      <c r="H1" s="92"/>
      <c r="I1" s="92"/>
    </row>
    <row r="2" spans="1:10" x14ac:dyDescent="0.25">
      <c r="A2" s="96"/>
      <c r="B2" s="96"/>
      <c r="C2" s="96"/>
      <c r="D2" s="96"/>
    </row>
    <row r="3" spans="1:10" ht="15.75" customHeight="1" x14ac:dyDescent="0.25">
      <c r="A3" s="91" t="s">
        <v>85</v>
      </c>
      <c r="B3" s="91"/>
      <c r="C3" s="91"/>
      <c r="D3" s="91"/>
      <c r="E3" s="91"/>
      <c r="F3" s="91"/>
      <c r="G3" s="91"/>
      <c r="H3" s="91"/>
      <c r="I3" s="91"/>
    </row>
    <row r="4" spans="1:10" ht="49.5" customHeight="1" x14ac:dyDescent="0.25">
      <c r="A4" s="99" t="s">
        <v>71</v>
      </c>
      <c r="B4" s="94" t="s">
        <v>77</v>
      </c>
      <c r="C4" s="94" t="s">
        <v>73</v>
      </c>
      <c r="D4" s="97" t="s">
        <v>72</v>
      </c>
      <c r="E4" s="101" t="s">
        <v>76</v>
      </c>
      <c r="F4" s="102"/>
      <c r="G4" s="101" t="s">
        <v>83</v>
      </c>
      <c r="H4" s="102"/>
      <c r="I4" s="54" t="s">
        <v>87</v>
      </c>
      <c r="J4" s="52"/>
    </row>
    <row r="5" spans="1:10" ht="22.5" customHeight="1" x14ac:dyDescent="0.25">
      <c r="A5" s="100"/>
      <c r="B5" s="95"/>
      <c r="C5" s="95"/>
      <c r="D5" s="98"/>
      <c r="E5" s="10" t="s">
        <v>81</v>
      </c>
      <c r="F5" s="10" t="s">
        <v>82</v>
      </c>
      <c r="G5" s="10" t="s">
        <v>81</v>
      </c>
      <c r="H5" s="10" t="s">
        <v>82</v>
      </c>
      <c r="I5" s="53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74</v>
      </c>
      <c r="F6" s="9" t="s">
        <v>75</v>
      </c>
      <c r="G6" s="9" t="s">
        <v>79</v>
      </c>
      <c r="H6" s="9" t="s">
        <v>80</v>
      </c>
      <c r="I6" s="9" t="s">
        <v>88</v>
      </c>
    </row>
    <row r="7" spans="1:10" ht="32.25" thickBot="1" x14ac:dyDescent="0.3">
      <c r="A7" s="12" t="s">
        <v>4</v>
      </c>
      <c r="B7" s="13">
        <f>B8+B26+B32+B47+B59+B68+B76+B94</f>
        <v>40042.1</v>
      </c>
      <c r="C7" s="13">
        <f>C8+C26+C32+C47+C59+C68+C76+C94+C66</f>
        <v>41346</v>
      </c>
      <c r="D7" s="13">
        <f>D8+D26+D32+D47+D59+D68+D76+D94+D66</f>
        <v>46472.091</v>
      </c>
      <c r="E7" s="14">
        <f>D7-B7</f>
        <v>6429.9910000000018</v>
      </c>
      <c r="F7" s="15">
        <f>D7/B7-100%</f>
        <v>0.16058076374615715</v>
      </c>
      <c r="G7" s="14">
        <f>D7-C7</f>
        <v>5126.0910000000003</v>
      </c>
      <c r="H7" s="15">
        <f>D7/C7-100%</f>
        <v>0.12398033667102015</v>
      </c>
      <c r="I7" s="15"/>
    </row>
    <row r="8" spans="1:10" outlineLevel="1" x14ac:dyDescent="0.25">
      <c r="A8" s="16" t="s">
        <v>5</v>
      </c>
      <c r="B8" s="17">
        <f>B9</f>
        <v>27549</v>
      </c>
      <c r="C8" s="18">
        <f>C9</f>
        <v>27549</v>
      </c>
      <c r="D8" s="19">
        <f>D9</f>
        <v>32314.295999999998</v>
      </c>
      <c r="E8" s="19">
        <f>D8-B8</f>
        <v>4765.2959999999985</v>
      </c>
      <c r="F8" s="20">
        <f>D8/B8-100%</f>
        <v>0.1729752804094522</v>
      </c>
      <c r="G8" s="19">
        <f>D8-C8</f>
        <v>4765.2959999999985</v>
      </c>
      <c r="H8" s="20">
        <f>D8/C8-100%</f>
        <v>0.1729752804094522</v>
      </c>
      <c r="I8" s="20"/>
    </row>
    <row r="9" spans="1:10" outlineLevel="2" x14ac:dyDescent="0.25">
      <c r="A9" s="58" t="s">
        <v>6</v>
      </c>
      <c r="B9" s="59">
        <v>27549</v>
      </c>
      <c r="C9" s="60">
        <v>27549</v>
      </c>
      <c r="D9" s="61">
        <v>32314.295999999998</v>
      </c>
      <c r="E9" s="61">
        <f>D9-B9</f>
        <v>4765.2959999999985</v>
      </c>
      <c r="F9" s="62">
        <f>D9/B9-100%</f>
        <v>0.1729752804094522</v>
      </c>
      <c r="G9" s="61">
        <f>D9-C9</f>
        <v>4765.2959999999985</v>
      </c>
      <c r="H9" s="62">
        <f>D9/C9-100%</f>
        <v>0.1729752804094522</v>
      </c>
      <c r="I9" s="67"/>
    </row>
    <row r="10" spans="1:10" ht="126" hidden="1" outlineLevel="3" x14ac:dyDescent="0.25">
      <c r="A10" s="29" t="s">
        <v>7</v>
      </c>
      <c r="B10" s="30">
        <v>210631.52</v>
      </c>
      <c r="C10" s="31">
        <v>216800.4</v>
      </c>
      <c r="D10" s="32">
        <v>0</v>
      </c>
      <c r="E10" s="32">
        <f>D10-B10</f>
        <v>-210631.52</v>
      </c>
      <c r="F10" s="33">
        <f>D10/B10-100%</f>
        <v>-1</v>
      </c>
      <c r="G10" s="32">
        <f>D10-C10</f>
        <v>-216800.4</v>
      </c>
      <c r="H10" s="33">
        <f>D10/C10-100%</f>
        <v>-1</v>
      </c>
      <c r="I10" s="33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0">D11-B11</f>
        <v>99424.164770000003</v>
      </c>
      <c r="F11" s="7" t="s">
        <v>84</v>
      </c>
      <c r="G11" s="5">
        <f t="shared" ref="G11:G64" si="1">D11-C11</f>
        <v>99424.164770000003</v>
      </c>
      <c r="H11" s="7" t="s">
        <v>84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0"/>
        <v>125565.5528</v>
      </c>
      <c r="F12" s="7" t="s">
        <v>84</v>
      </c>
      <c r="G12" s="5">
        <f t="shared" si="1"/>
        <v>125565.5528</v>
      </c>
      <c r="H12" s="7" t="s">
        <v>84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0"/>
        <v>259.46816000000001</v>
      </c>
      <c r="F13" s="7" t="s">
        <v>84</v>
      </c>
      <c r="G13" s="5">
        <f t="shared" si="1"/>
        <v>259.46816000000001</v>
      </c>
      <c r="H13" s="7" t="s">
        <v>84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0"/>
        <v>223.27100999999999</v>
      </c>
      <c r="F14" s="7" t="s">
        <v>84</v>
      </c>
      <c r="G14" s="5">
        <f t="shared" si="1"/>
        <v>223.27100999999999</v>
      </c>
      <c r="H14" s="7" t="s">
        <v>84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0"/>
        <v>96.394599999999997</v>
      </c>
      <c r="F15" s="7" t="s">
        <v>84</v>
      </c>
      <c r="G15" s="5">
        <f t="shared" si="1"/>
        <v>96.394599999999997</v>
      </c>
      <c r="H15" s="7" t="s">
        <v>84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0"/>
        <v>0.94167000000000001</v>
      </c>
      <c r="F16" s="7" t="s">
        <v>84</v>
      </c>
      <c r="G16" s="5">
        <f t="shared" si="1"/>
        <v>0.94167000000000001</v>
      </c>
      <c r="H16" s="7" t="s">
        <v>84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0"/>
        <v>-331</v>
      </c>
      <c r="F17" s="7">
        <f t="shared" ref="F17:F22" si="2">D17/B17-100%</f>
        <v>-1</v>
      </c>
      <c r="G17" s="5">
        <f t="shared" si="1"/>
        <v>-275</v>
      </c>
      <c r="H17" s="7">
        <f t="shared" ref="H17:H64" si="3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0"/>
        <v>144.23976999999999</v>
      </c>
      <c r="F18" s="7" t="s">
        <v>84</v>
      </c>
      <c r="G18" s="5">
        <f t="shared" si="1"/>
        <v>144.23976999999999</v>
      </c>
      <c r="H18" s="7" t="s">
        <v>84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0"/>
        <v>82.750979999999998</v>
      </c>
      <c r="F19" s="7" t="s">
        <v>84</v>
      </c>
      <c r="G19" s="5">
        <f t="shared" si="1"/>
        <v>82.750979999999998</v>
      </c>
      <c r="H19" s="7" t="s">
        <v>84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0"/>
        <v>6.1105099999999997</v>
      </c>
      <c r="F20" s="7" t="s">
        <v>84</v>
      </c>
      <c r="G20" s="5">
        <f t="shared" si="1"/>
        <v>6.1105099999999997</v>
      </c>
      <c r="H20" s="7" t="s">
        <v>84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0"/>
        <v>7.5863399999999999</v>
      </c>
      <c r="F21" s="7" t="s">
        <v>84</v>
      </c>
      <c r="G21" s="5">
        <f t="shared" si="1"/>
        <v>7.5863399999999999</v>
      </c>
      <c r="H21" s="7" t="s">
        <v>84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0"/>
        <v>-577</v>
      </c>
      <c r="F22" s="7">
        <f t="shared" si="2"/>
        <v>-1</v>
      </c>
      <c r="G22" s="5">
        <f t="shared" si="1"/>
        <v>-1000</v>
      </c>
      <c r="H22" s="7">
        <f t="shared" si="3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0"/>
        <v>994.60959000000003</v>
      </c>
      <c r="F23" s="7" t="s">
        <v>84</v>
      </c>
      <c r="G23" s="5">
        <f t="shared" si="1"/>
        <v>994.60959000000003</v>
      </c>
      <c r="H23" s="7" t="s">
        <v>84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0"/>
        <v>2.0649199999999999</v>
      </c>
      <c r="F24" s="7" t="s">
        <v>84</v>
      </c>
      <c r="G24" s="5">
        <f t="shared" si="1"/>
        <v>2.0649199999999999</v>
      </c>
      <c r="H24" s="7" t="s">
        <v>84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0"/>
        <v>6.6689299999999996</v>
      </c>
      <c r="F25" s="7" t="s">
        <v>84</v>
      </c>
      <c r="G25" s="5">
        <f t="shared" si="1"/>
        <v>6.6689299999999996</v>
      </c>
      <c r="H25" s="7" t="s">
        <v>84</v>
      </c>
      <c r="I25" s="7"/>
    </row>
    <row r="26" spans="1:9" ht="63" outlineLevel="1" collapsed="1" x14ac:dyDescent="0.25">
      <c r="A26" s="16" t="s">
        <v>20</v>
      </c>
      <c r="B26" s="17">
        <f>B27</f>
        <v>4654</v>
      </c>
      <c r="C26" s="17">
        <f t="shared" ref="C26:D26" si="4">C27</f>
        <v>4654</v>
      </c>
      <c r="D26" s="17">
        <f t="shared" si="4"/>
        <v>4991.7120000000004</v>
      </c>
      <c r="E26" s="19">
        <f>D26-B26</f>
        <v>337.71200000000044</v>
      </c>
      <c r="F26" s="20">
        <f>D26/B26-100%</f>
        <v>7.2563816072195975E-2</v>
      </c>
      <c r="G26" s="21">
        <f t="shared" si="1"/>
        <v>337.71200000000044</v>
      </c>
      <c r="H26" s="22">
        <f t="shared" si="3"/>
        <v>7.2563816072195975E-2</v>
      </c>
      <c r="I26" s="22"/>
    </row>
    <row r="27" spans="1:9" ht="47.25" outlineLevel="2" x14ac:dyDescent="0.25">
      <c r="A27" s="58" t="s">
        <v>21</v>
      </c>
      <c r="B27" s="59">
        <v>4654</v>
      </c>
      <c r="C27" s="60">
        <v>4654</v>
      </c>
      <c r="D27" s="61">
        <v>4991.7120000000004</v>
      </c>
      <c r="E27" s="61">
        <f>D27-B27</f>
        <v>337.71200000000044</v>
      </c>
      <c r="F27" s="62">
        <f>D27/B27-100%</f>
        <v>7.2563816072195975E-2</v>
      </c>
      <c r="G27" s="32">
        <f t="shared" si="1"/>
        <v>337.71200000000044</v>
      </c>
      <c r="H27" s="7">
        <f t="shared" si="3"/>
        <v>7.2563816072195975E-2</v>
      </c>
      <c r="I27" s="56" t="s">
        <v>101</v>
      </c>
    </row>
    <row r="28" spans="1:9" ht="175.5" hidden="1" customHeight="1" outlineLevel="3" x14ac:dyDescent="0.25">
      <c r="A28" s="29" t="s">
        <v>22</v>
      </c>
      <c r="B28" s="30">
        <v>3576.2139999999999</v>
      </c>
      <c r="C28" s="31">
        <v>4713.82</v>
      </c>
      <c r="D28" s="32">
        <v>4545.2694899999997</v>
      </c>
      <c r="E28" s="32">
        <f>D28-B28</f>
        <v>969.05548999999974</v>
      </c>
      <c r="F28" s="33">
        <f>D28/B28-100%</f>
        <v>0.27097245578704166</v>
      </c>
      <c r="G28" s="32">
        <f t="shared" si="1"/>
        <v>-168.55051000000003</v>
      </c>
      <c r="H28" s="7">
        <f t="shared" si="3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5">D29-B29</f>
        <v>7.4540400000000027</v>
      </c>
      <c r="F29" s="7">
        <f t="shared" ref="F29:F31" si="6">D29/B29-100%</f>
        <v>0.29748333798938442</v>
      </c>
      <c r="G29" s="5">
        <f t="shared" si="1"/>
        <v>2.9110399999999998</v>
      </c>
      <c r="H29" s="7">
        <f t="shared" si="3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5"/>
        <v>-146.04949000000033</v>
      </c>
      <c r="F30" s="7">
        <f t="shared" si="6"/>
        <v>-2.3327928731451397E-2</v>
      </c>
      <c r="G30" s="5">
        <f t="shared" si="1"/>
        <v>819.54450999999972</v>
      </c>
      <c r="H30" s="7">
        <f t="shared" si="3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5"/>
        <v>-837.94060000000002</v>
      </c>
      <c r="F31" s="7" t="e">
        <f t="shared" si="6"/>
        <v>#DIV/0!</v>
      </c>
      <c r="G31" s="5">
        <f t="shared" si="1"/>
        <v>-837.94060000000002</v>
      </c>
      <c r="H31" s="7" t="e">
        <f t="shared" si="3"/>
        <v>#DIV/0!</v>
      </c>
      <c r="I31" s="7"/>
    </row>
    <row r="32" spans="1:9" outlineLevel="1" collapsed="1" x14ac:dyDescent="0.25">
      <c r="A32" s="16" t="s">
        <v>26</v>
      </c>
      <c r="B32" s="18">
        <f>B39</f>
        <v>153</v>
      </c>
      <c r="C32" s="18">
        <f>C39</f>
        <v>153</v>
      </c>
      <c r="D32" s="19">
        <f>D39</f>
        <v>136.738</v>
      </c>
      <c r="E32" s="19">
        <f>D32-B32</f>
        <v>-16.262</v>
      </c>
      <c r="F32" s="20" t="s">
        <v>84</v>
      </c>
      <c r="G32" s="21">
        <f t="shared" si="1"/>
        <v>-16.262</v>
      </c>
      <c r="H32" s="22">
        <f t="shared" si="3"/>
        <v>-0.10628758169934638</v>
      </c>
      <c r="I32" s="22"/>
    </row>
    <row r="33" spans="1:9" ht="31.5" hidden="1" outlineLevel="3" x14ac:dyDescent="0.25">
      <c r="A33" s="3" t="s">
        <v>27</v>
      </c>
      <c r="B33" s="6">
        <v>7475</v>
      </c>
      <c r="C33" s="4">
        <v>7000</v>
      </c>
      <c r="D33" s="5">
        <v>0</v>
      </c>
      <c r="E33" s="5">
        <f>D33-B33</f>
        <v>-7475</v>
      </c>
      <c r="F33" s="7">
        <f>D33/B33-100%</f>
        <v>-1</v>
      </c>
      <c r="G33" s="5">
        <f t="shared" si="1"/>
        <v>-7000</v>
      </c>
      <c r="H33" s="7">
        <f t="shared" si="3"/>
        <v>-1</v>
      </c>
      <c r="I33" s="55"/>
    </row>
    <row r="34" spans="1:9" ht="31.5" hidden="1" outlineLevel="3" x14ac:dyDescent="0.25">
      <c r="A34" s="3" t="s">
        <v>27</v>
      </c>
      <c r="B34" s="6">
        <v>0</v>
      </c>
      <c r="C34" s="4">
        <v>0</v>
      </c>
      <c r="D34" s="5">
        <v>6937.6702299999997</v>
      </c>
      <c r="E34" s="5">
        <f t="shared" ref="E34:E38" si="7">D34-B34</f>
        <v>6937.6702299999997</v>
      </c>
      <c r="F34" s="7" t="s">
        <v>84</v>
      </c>
      <c r="G34" s="5">
        <f t="shared" si="1"/>
        <v>6937.6702299999997</v>
      </c>
      <c r="H34" s="7" t="s">
        <v>84</v>
      </c>
      <c r="I34" s="55"/>
    </row>
    <row r="35" spans="1:9" ht="31.5" hidden="1" outlineLevel="3" x14ac:dyDescent="0.25">
      <c r="A35" s="3" t="s">
        <v>27</v>
      </c>
      <c r="B35" s="6">
        <v>0</v>
      </c>
      <c r="C35" s="4">
        <v>0</v>
      </c>
      <c r="D35" s="5">
        <v>51.175429999999999</v>
      </c>
      <c r="E35" s="5">
        <f t="shared" si="7"/>
        <v>51.175429999999999</v>
      </c>
      <c r="F35" s="7" t="s">
        <v>84</v>
      </c>
      <c r="G35" s="5">
        <f t="shared" si="1"/>
        <v>51.175429999999999</v>
      </c>
      <c r="H35" s="7" t="s">
        <v>84</v>
      </c>
      <c r="I35" s="55"/>
    </row>
    <row r="36" spans="1:9" ht="31.5" hidden="1" outlineLevel="3" x14ac:dyDescent="0.25">
      <c r="A36" s="3" t="s">
        <v>27</v>
      </c>
      <c r="B36" s="6">
        <v>0</v>
      </c>
      <c r="C36" s="4">
        <v>0</v>
      </c>
      <c r="D36" s="5">
        <v>10.08569</v>
      </c>
      <c r="E36" s="5">
        <f t="shared" si="7"/>
        <v>10.08569</v>
      </c>
      <c r="F36" s="7" t="s">
        <v>84</v>
      </c>
      <c r="G36" s="5">
        <f t="shared" si="1"/>
        <v>10.08569</v>
      </c>
      <c r="H36" s="7" t="s">
        <v>84</v>
      </c>
      <c r="I36" s="55"/>
    </row>
    <row r="37" spans="1:9" ht="63" hidden="1" outlineLevel="3" x14ac:dyDescent="0.25">
      <c r="A37" s="3" t="s">
        <v>28</v>
      </c>
      <c r="B37" s="6">
        <v>0</v>
      </c>
      <c r="C37" s="4">
        <v>4.415</v>
      </c>
      <c r="D37" s="5">
        <v>0</v>
      </c>
      <c r="E37" s="5">
        <f t="shared" si="7"/>
        <v>0</v>
      </c>
      <c r="F37" s="7" t="s">
        <v>84</v>
      </c>
      <c r="G37" s="5">
        <f t="shared" si="1"/>
        <v>-4.415</v>
      </c>
      <c r="H37" s="7">
        <f t="shared" si="3"/>
        <v>-1</v>
      </c>
      <c r="I37" s="55"/>
    </row>
    <row r="38" spans="1:9" ht="63" hidden="1" outlineLevel="3" x14ac:dyDescent="0.25">
      <c r="A38" s="3" t="s">
        <v>28</v>
      </c>
      <c r="B38" s="6">
        <v>0</v>
      </c>
      <c r="C38" s="4">
        <v>0</v>
      </c>
      <c r="D38" s="5">
        <v>4.4144899999999998</v>
      </c>
      <c r="E38" s="5">
        <f t="shared" si="7"/>
        <v>4.4144899999999998</v>
      </c>
      <c r="F38" s="7" t="s">
        <v>84</v>
      </c>
      <c r="G38" s="5">
        <f t="shared" si="1"/>
        <v>4.4144899999999998</v>
      </c>
      <c r="H38" s="7" t="s">
        <v>84</v>
      </c>
      <c r="I38" s="55"/>
    </row>
    <row r="39" spans="1:9" outlineLevel="2" collapsed="1" x14ac:dyDescent="0.25">
      <c r="A39" s="58" t="s">
        <v>29</v>
      </c>
      <c r="B39" s="59">
        <v>153</v>
      </c>
      <c r="C39" s="60">
        <v>153</v>
      </c>
      <c r="D39" s="61">
        <v>136.738</v>
      </c>
      <c r="E39" s="61">
        <f>D39-B39</f>
        <v>-16.262</v>
      </c>
      <c r="F39" s="62" t="s">
        <v>84</v>
      </c>
      <c r="G39" s="5">
        <f t="shared" si="1"/>
        <v>-16.262</v>
      </c>
      <c r="H39" s="7">
        <f t="shared" si="3"/>
        <v>-0.10628758169934638</v>
      </c>
      <c r="I39" s="68" t="s">
        <v>100</v>
      </c>
    </row>
    <row r="40" spans="1:9" hidden="1" outlineLevel="3" x14ac:dyDescent="0.25">
      <c r="A40" s="29" t="s">
        <v>29</v>
      </c>
      <c r="B40" s="30">
        <v>155</v>
      </c>
      <c r="C40" s="31">
        <v>115</v>
      </c>
      <c r="D40" s="32">
        <v>0</v>
      </c>
      <c r="E40" s="32">
        <f>D40-B40</f>
        <v>-155</v>
      </c>
      <c r="F40" s="33">
        <f>D40/B40-100%</f>
        <v>-1</v>
      </c>
      <c r="G40" s="5">
        <f t="shared" si="1"/>
        <v>-115</v>
      </c>
      <c r="H40" s="7">
        <f t="shared" si="3"/>
        <v>-1</v>
      </c>
      <c r="I40" s="55"/>
    </row>
    <row r="41" spans="1:9" ht="63" hidden="1" outlineLevel="3" x14ac:dyDescent="0.25">
      <c r="A41" s="29" t="s">
        <v>30</v>
      </c>
      <c r="B41" s="30">
        <v>0</v>
      </c>
      <c r="C41" s="31">
        <v>0</v>
      </c>
      <c r="D41" s="32">
        <v>109.65848</v>
      </c>
      <c r="E41" s="32">
        <f t="shared" ref="E41:E42" si="8">D41-B41</f>
        <v>109.65848</v>
      </c>
      <c r="F41" s="33" t="s">
        <v>84</v>
      </c>
      <c r="G41" s="5">
        <f t="shared" si="1"/>
        <v>109.65848</v>
      </c>
      <c r="H41" s="7" t="s">
        <v>84</v>
      </c>
      <c r="I41" s="55"/>
    </row>
    <row r="42" spans="1:9" hidden="1" outlineLevel="3" x14ac:dyDescent="0.25">
      <c r="A42" s="29" t="s">
        <v>29</v>
      </c>
      <c r="B42" s="30">
        <v>0</v>
      </c>
      <c r="C42" s="31">
        <v>0</v>
      </c>
      <c r="D42" s="32">
        <v>0.90844999999999998</v>
      </c>
      <c r="E42" s="32">
        <f t="shared" si="8"/>
        <v>0.90844999999999998</v>
      </c>
      <c r="F42" s="33" t="s">
        <v>84</v>
      </c>
      <c r="G42" s="5">
        <f t="shared" si="1"/>
        <v>0.90844999999999998</v>
      </c>
      <c r="H42" s="7" t="s">
        <v>84</v>
      </c>
      <c r="I42" s="55"/>
    </row>
    <row r="43" spans="1:9" ht="63" hidden="1" outlineLevel="3" x14ac:dyDescent="0.25">
      <c r="A43" s="3" t="s">
        <v>31</v>
      </c>
      <c r="B43" s="6">
        <v>594</v>
      </c>
      <c r="C43" s="4">
        <v>370</v>
      </c>
      <c r="D43" s="5">
        <v>0</v>
      </c>
      <c r="E43" s="5">
        <f>D43-B43</f>
        <v>-594</v>
      </c>
      <c r="F43" s="7">
        <f>D43/B43-100%</f>
        <v>-1</v>
      </c>
      <c r="G43" s="5">
        <f t="shared" si="1"/>
        <v>-370</v>
      </c>
      <c r="H43" s="7">
        <f t="shared" si="3"/>
        <v>-1</v>
      </c>
      <c r="I43" s="7"/>
    </row>
    <row r="44" spans="1:9" ht="63" hidden="1" outlineLevel="3" x14ac:dyDescent="0.25">
      <c r="A44" s="3" t="s">
        <v>31</v>
      </c>
      <c r="B44" s="6">
        <v>0</v>
      </c>
      <c r="C44" s="4">
        <v>0</v>
      </c>
      <c r="D44" s="5">
        <v>471.27474000000001</v>
      </c>
      <c r="E44" s="5">
        <f t="shared" ref="E44:E46" si="9">D44-B44</f>
        <v>471.27474000000001</v>
      </c>
      <c r="F44" s="7" t="s">
        <v>84</v>
      </c>
      <c r="G44" s="5">
        <f t="shared" si="1"/>
        <v>471.27474000000001</v>
      </c>
      <c r="H44" s="7" t="s">
        <v>84</v>
      </c>
      <c r="I44" s="7"/>
    </row>
    <row r="45" spans="1:9" ht="63" hidden="1" outlineLevel="3" x14ac:dyDescent="0.25">
      <c r="A45" s="3" t="s">
        <v>31</v>
      </c>
      <c r="B45" s="6">
        <v>0</v>
      </c>
      <c r="C45" s="4">
        <v>0</v>
      </c>
      <c r="D45" s="5">
        <v>0.73114999999999997</v>
      </c>
      <c r="E45" s="5">
        <f t="shared" si="9"/>
        <v>0.73114999999999997</v>
      </c>
      <c r="F45" s="7" t="s">
        <v>84</v>
      </c>
      <c r="G45" s="5">
        <f t="shared" si="1"/>
        <v>0.73114999999999997</v>
      </c>
      <c r="H45" s="7" t="s">
        <v>84</v>
      </c>
      <c r="I45" s="7"/>
    </row>
    <row r="46" spans="1:9" ht="63" hidden="1" outlineLevel="3" x14ac:dyDescent="0.25">
      <c r="A46" s="3" t="s">
        <v>31</v>
      </c>
      <c r="B46" s="6">
        <v>0</v>
      </c>
      <c r="C46" s="4">
        <v>0</v>
      </c>
      <c r="D46" s="5">
        <v>0.10477</v>
      </c>
      <c r="E46" s="5">
        <f t="shared" si="9"/>
        <v>0.10477</v>
      </c>
      <c r="F46" s="7" t="s">
        <v>84</v>
      </c>
      <c r="G46" s="5">
        <f t="shared" si="1"/>
        <v>0.10477</v>
      </c>
      <c r="H46" s="7" t="s">
        <v>84</v>
      </c>
      <c r="I46" s="7"/>
    </row>
    <row r="47" spans="1:9" outlineLevel="1" collapsed="1" x14ac:dyDescent="0.25">
      <c r="A47" s="16" t="s">
        <v>91</v>
      </c>
      <c r="B47" s="17">
        <f>B48+B54</f>
        <v>6174</v>
      </c>
      <c r="C47" s="17">
        <f t="shared" ref="C47:D47" si="10">C48+C54</f>
        <v>6174</v>
      </c>
      <c r="D47" s="17">
        <f t="shared" si="10"/>
        <v>6234.027</v>
      </c>
      <c r="E47" s="19">
        <f>D47-B47</f>
        <v>60.027000000000044</v>
      </c>
      <c r="F47" s="44" t="s">
        <v>84</v>
      </c>
      <c r="G47" s="21">
        <f t="shared" si="1"/>
        <v>60.027000000000044</v>
      </c>
      <c r="H47" s="22">
        <f t="shared" si="3"/>
        <v>9.7225461613217323E-3</v>
      </c>
      <c r="I47" s="22"/>
    </row>
    <row r="48" spans="1:9" outlineLevel="2" x14ac:dyDescent="0.25">
      <c r="A48" s="58" t="s">
        <v>92</v>
      </c>
      <c r="B48" s="59">
        <v>4932</v>
      </c>
      <c r="C48" s="60">
        <v>4932</v>
      </c>
      <c r="D48" s="61">
        <v>5435.9440000000004</v>
      </c>
      <c r="E48" s="61">
        <f>D48-B48</f>
        <v>503.94400000000041</v>
      </c>
      <c r="F48" s="62">
        <f>D48/B48-100%</f>
        <v>0.10217842660178444</v>
      </c>
      <c r="G48" s="32">
        <f t="shared" si="1"/>
        <v>503.94400000000041</v>
      </c>
      <c r="H48" s="7">
        <f t="shared" si="3"/>
        <v>0.10217842660178444</v>
      </c>
      <c r="I48" s="104" t="s">
        <v>101</v>
      </c>
    </row>
    <row r="49" spans="1:9" ht="62.45" hidden="1" customHeight="1" outlineLevel="3" x14ac:dyDescent="0.25">
      <c r="A49" s="29" t="s">
        <v>33</v>
      </c>
      <c r="B49" s="59">
        <v>0</v>
      </c>
      <c r="C49" s="60">
        <v>10.552</v>
      </c>
      <c r="D49" s="61">
        <v>10.63008</v>
      </c>
      <c r="E49" s="61">
        <f t="shared" ref="E49:E54" si="11">D49-B49</f>
        <v>10.63008</v>
      </c>
      <c r="F49" s="63" t="s">
        <v>84</v>
      </c>
      <c r="G49" s="32">
        <f t="shared" ref="G49:G53" si="12">D49-C49</f>
        <v>7.8079999999999927E-2</v>
      </c>
      <c r="H49" s="7">
        <f t="shared" ref="H49:H54" si="13">D49/C49-100%</f>
        <v>7.3995451099317933E-3</v>
      </c>
      <c r="I49" s="105"/>
    </row>
    <row r="50" spans="1:9" ht="62.45" hidden="1" customHeight="1" outlineLevel="3" x14ac:dyDescent="0.25">
      <c r="A50" s="3" t="s">
        <v>33</v>
      </c>
      <c r="B50" s="59">
        <v>0</v>
      </c>
      <c r="C50" s="60">
        <v>10.552</v>
      </c>
      <c r="D50" s="61">
        <v>10.63008</v>
      </c>
      <c r="E50" s="61">
        <f t="shared" si="11"/>
        <v>10.63008</v>
      </c>
      <c r="F50" s="63" t="s">
        <v>84</v>
      </c>
      <c r="G50" s="32">
        <f t="shared" si="12"/>
        <v>7.8079999999999927E-2</v>
      </c>
      <c r="H50" s="7">
        <f t="shared" si="13"/>
        <v>7.3995451099317933E-3</v>
      </c>
      <c r="I50" s="105"/>
    </row>
    <row r="51" spans="1:9" ht="62.45" hidden="1" customHeight="1" outlineLevel="3" x14ac:dyDescent="0.25">
      <c r="A51" s="3" t="s">
        <v>34</v>
      </c>
      <c r="B51" s="59">
        <v>0</v>
      </c>
      <c r="C51" s="60">
        <v>10.552</v>
      </c>
      <c r="D51" s="61">
        <v>10.63008</v>
      </c>
      <c r="E51" s="61">
        <f t="shared" si="11"/>
        <v>10.63008</v>
      </c>
      <c r="F51" s="63" t="s">
        <v>84</v>
      </c>
      <c r="G51" s="32">
        <f t="shared" si="12"/>
        <v>7.8079999999999927E-2</v>
      </c>
      <c r="H51" s="7">
        <f t="shared" si="13"/>
        <v>7.3995451099317933E-3</v>
      </c>
      <c r="I51" s="105"/>
    </row>
    <row r="52" spans="1:9" ht="62.45" hidden="1" customHeight="1" outlineLevel="3" x14ac:dyDescent="0.25">
      <c r="A52" s="3" t="s">
        <v>34</v>
      </c>
      <c r="B52" s="59">
        <v>0</v>
      </c>
      <c r="C52" s="60">
        <v>10.552</v>
      </c>
      <c r="D52" s="61">
        <v>10.63008</v>
      </c>
      <c r="E52" s="61">
        <f t="shared" si="11"/>
        <v>10.63008</v>
      </c>
      <c r="F52" s="63" t="s">
        <v>84</v>
      </c>
      <c r="G52" s="32">
        <f t="shared" si="12"/>
        <v>7.8079999999999927E-2</v>
      </c>
      <c r="H52" s="7">
        <f t="shared" si="13"/>
        <v>7.3995451099317933E-3</v>
      </c>
      <c r="I52" s="105"/>
    </row>
    <row r="53" spans="1:9" ht="62.45" hidden="1" customHeight="1" outlineLevel="3" x14ac:dyDescent="0.25">
      <c r="A53" s="3" t="s">
        <v>34</v>
      </c>
      <c r="B53" s="59">
        <v>0</v>
      </c>
      <c r="C53" s="60">
        <v>10.552</v>
      </c>
      <c r="D53" s="61">
        <v>10.63008</v>
      </c>
      <c r="E53" s="61">
        <f t="shared" si="11"/>
        <v>10.63008</v>
      </c>
      <c r="F53" s="63" t="s">
        <v>84</v>
      </c>
      <c r="G53" s="32">
        <f t="shared" si="12"/>
        <v>7.8079999999999927E-2</v>
      </c>
      <c r="H53" s="7">
        <f t="shared" si="13"/>
        <v>7.3995451099317933E-3</v>
      </c>
      <c r="I53" s="105"/>
    </row>
    <row r="54" spans="1:9" outlineLevel="3" x14ac:dyDescent="0.25">
      <c r="A54" s="3" t="s">
        <v>32</v>
      </c>
      <c r="B54" s="59">
        <v>1242</v>
      </c>
      <c r="C54" s="60">
        <v>1242</v>
      </c>
      <c r="D54" s="61">
        <v>798.08299999999997</v>
      </c>
      <c r="E54" s="61">
        <f t="shared" si="11"/>
        <v>-443.91700000000003</v>
      </c>
      <c r="F54" s="62">
        <f>D54/B54-100%</f>
        <v>-0.35742109500805153</v>
      </c>
      <c r="G54" s="32">
        <f>D54-C54</f>
        <v>-443.91700000000003</v>
      </c>
      <c r="H54" s="7">
        <f t="shared" si="13"/>
        <v>-0.35742109500805153</v>
      </c>
      <c r="I54" s="106"/>
    </row>
    <row r="55" spans="1:9" hidden="1" outlineLevel="1" x14ac:dyDescent="0.25">
      <c r="A55" s="16" t="s">
        <v>35</v>
      </c>
      <c r="B55" s="17">
        <v>3300</v>
      </c>
      <c r="C55" s="18">
        <v>3380</v>
      </c>
      <c r="D55" s="19">
        <v>3514.5512699999999</v>
      </c>
      <c r="E55" s="19">
        <f t="shared" ref="E55:E61" si="14">D55-B55</f>
        <v>214.55126999999993</v>
      </c>
      <c r="F55" s="20">
        <f t="shared" ref="F55:F61" si="15">D55/B55-100%</f>
        <v>6.5015536363636439E-2</v>
      </c>
      <c r="G55" s="21">
        <f t="shared" si="1"/>
        <v>134.55126999999993</v>
      </c>
      <c r="H55" s="22">
        <f t="shared" si="3"/>
        <v>3.9808068047337164E-2</v>
      </c>
      <c r="I55" s="22"/>
    </row>
    <row r="56" spans="1:9" ht="47.25" hidden="1" outlineLevel="2" x14ac:dyDescent="0.25">
      <c r="A56" s="58" t="s">
        <v>36</v>
      </c>
      <c r="B56" s="59">
        <v>0</v>
      </c>
      <c r="C56" s="60">
        <v>0</v>
      </c>
      <c r="D56" s="61">
        <v>3514.5512699999999</v>
      </c>
      <c r="E56" s="61">
        <f t="shared" si="14"/>
        <v>3514.5512699999999</v>
      </c>
      <c r="F56" s="62" t="e">
        <f t="shared" si="15"/>
        <v>#DIV/0!</v>
      </c>
      <c r="G56" s="5">
        <f t="shared" si="1"/>
        <v>3514.5512699999999</v>
      </c>
      <c r="H56" s="7" t="e">
        <f t="shared" si="3"/>
        <v>#DIV/0!</v>
      </c>
      <c r="I56" s="57" t="s">
        <v>90</v>
      </c>
    </row>
    <row r="57" spans="1:9" ht="78.75" hidden="1" outlineLevel="3" x14ac:dyDescent="0.25">
      <c r="A57" s="29" t="s">
        <v>37</v>
      </c>
      <c r="B57" s="30">
        <v>3300</v>
      </c>
      <c r="C57" s="31">
        <v>3380</v>
      </c>
      <c r="D57" s="32">
        <v>0</v>
      </c>
      <c r="E57" s="32">
        <f t="shared" si="14"/>
        <v>-3300</v>
      </c>
      <c r="F57" s="33">
        <f t="shared" si="15"/>
        <v>-1</v>
      </c>
      <c r="G57" s="5">
        <f t="shared" si="1"/>
        <v>-3380</v>
      </c>
      <c r="H57" s="7">
        <f t="shared" si="3"/>
        <v>-1</v>
      </c>
      <c r="I57" s="7"/>
    </row>
    <row r="58" spans="1:9" ht="78.75" hidden="1" outlineLevel="3" x14ac:dyDescent="0.25">
      <c r="A58" s="29" t="s">
        <v>37</v>
      </c>
      <c r="B58" s="30">
        <v>0</v>
      </c>
      <c r="C58" s="31">
        <v>0</v>
      </c>
      <c r="D58" s="32">
        <v>3514.5512699999999</v>
      </c>
      <c r="E58" s="32">
        <f t="shared" si="14"/>
        <v>3514.5512699999999</v>
      </c>
      <c r="F58" s="33" t="s">
        <v>84</v>
      </c>
      <c r="G58" s="5">
        <f t="shared" si="1"/>
        <v>3514.5512699999999</v>
      </c>
      <c r="H58" s="7" t="s">
        <v>84</v>
      </c>
      <c r="I58" s="7"/>
    </row>
    <row r="59" spans="1:9" ht="78.75" outlineLevel="1" collapsed="1" x14ac:dyDescent="0.25">
      <c r="A59" s="16" t="s">
        <v>38</v>
      </c>
      <c r="B59" s="17">
        <f>B60+B65</f>
        <v>1173.0999999999999</v>
      </c>
      <c r="C59" s="17">
        <f t="shared" ref="C59:D59" si="16">C60+C65</f>
        <v>1518.1</v>
      </c>
      <c r="D59" s="17">
        <f t="shared" si="16"/>
        <v>1382.8879999999999</v>
      </c>
      <c r="E59" s="19">
        <f t="shared" si="14"/>
        <v>209.78800000000001</v>
      </c>
      <c r="F59" s="20">
        <f t="shared" si="15"/>
        <v>0.17883215412155828</v>
      </c>
      <c r="G59" s="21">
        <f t="shared" si="1"/>
        <v>-135.21199999999999</v>
      </c>
      <c r="H59" s="22">
        <f t="shared" si="3"/>
        <v>-8.9066596403398979E-2</v>
      </c>
      <c r="I59" s="22"/>
    </row>
    <row r="60" spans="1:9" ht="143.25" customHeight="1" outlineLevel="2" x14ac:dyDescent="0.25">
      <c r="A60" s="58" t="s">
        <v>39</v>
      </c>
      <c r="B60" s="59">
        <v>944.1</v>
      </c>
      <c r="C60" s="60">
        <v>1289.0999999999999</v>
      </c>
      <c r="D60" s="61">
        <f>1350.04+0.021</f>
        <v>1350.0609999999999</v>
      </c>
      <c r="E60" s="61">
        <f t="shared" si="14"/>
        <v>405.9609999999999</v>
      </c>
      <c r="F60" s="62">
        <f t="shared" si="15"/>
        <v>0.42999788158034091</v>
      </c>
      <c r="G60" s="32">
        <f t="shared" si="1"/>
        <v>60.961000000000013</v>
      </c>
      <c r="H60" s="33">
        <f t="shared" si="3"/>
        <v>4.7289581878830145E-2</v>
      </c>
      <c r="I60" s="76" t="s">
        <v>101</v>
      </c>
    </row>
    <row r="61" spans="1:9" ht="156" hidden="1" customHeight="1" outlineLevel="3" x14ac:dyDescent="0.25">
      <c r="A61" s="3" t="s">
        <v>40</v>
      </c>
      <c r="B61" s="6">
        <v>3050</v>
      </c>
      <c r="C61" s="4">
        <v>3050</v>
      </c>
      <c r="D61" s="5">
        <v>3325.9584199999999</v>
      </c>
      <c r="E61" s="5">
        <f t="shared" si="14"/>
        <v>275.95841999999993</v>
      </c>
      <c r="F61" s="7">
        <f t="shared" si="15"/>
        <v>9.0478170491803178E-2</v>
      </c>
      <c r="G61" s="5">
        <f t="shared" si="1"/>
        <v>275.95841999999993</v>
      </c>
      <c r="H61" s="7">
        <f t="shared" si="3"/>
        <v>9.0478170491803178E-2</v>
      </c>
      <c r="I61" s="77"/>
    </row>
    <row r="62" spans="1:9" ht="124.9" hidden="1" customHeight="1" outlineLevel="3" x14ac:dyDescent="0.25">
      <c r="A62" s="3" t="s">
        <v>41</v>
      </c>
      <c r="B62" s="6">
        <v>1600</v>
      </c>
      <c r="C62" s="4">
        <v>1600</v>
      </c>
      <c r="D62" s="5">
        <v>1758.0823700000001</v>
      </c>
      <c r="E62" s="5">
        <f t="shared" ref="E62:E64" si="17">D62-B62</f>
        <v>158.08237000000008</v>
      </c>
      <c r="F62" s="7">
        <f t="shared" ref="F62:F64" si="18">D62/B62-100%</f>
        <v>9.8801481249999989E-2</v>
      </c>
      <c r="G62" s="5">
        <f t="shared" si="1"/>
        <v>158.08237000000008</v>
      </c>
      <c r="H62" s="7">
        <f t="shared" si="3"/>
        <v>9.8801481249999989E-2</v>
      </c>
      <c r="I62" s="77"/>
    </row>
    <row r="63" spans="1:9" ht="124.9" hidden="1" customHeight="1" outlineLevel="3" x14ac:dyDescent="0.25">
      <c r="A63" s="3" t="s">
        <v>42</v>
      </c>
      <c r="B63" s="6">
        <v>250</v>
      </c>
      <c r="C63" s="4">
        <v>361</v>
      </c>
      <c r="D63" s="5">
        <v>372.74892999999997</v>
      </c>
      <c r="E63" s="5">
        <f t="shared" si="17"/>
        <v>122.74892999999997</v>
      </c>
      <c r="F63" s="7">
        <f t="shared" si="18"/>
        <v>0.49099571999999991</v>
      </c>
      <c r="G63" s="5">
        <f t="shared" si="1"/>
        <v>11.748929999999973</v>
      </c>
      <c r="H63" s="7">
        <f t="shared" si="3"/>
        <v>3.254551246537396E-2</v>
      </c>
      <c r="I63" s="77"/>
    </row>
    <row r="64" spans="1:9" ht="62.45" hidden="1" customHeight="1" outlineLevel="3" x14ac:dyDescent="0.25">
      <c r="A64" s="3" t="s">
        <v>43</v>
      </c>
      <c r="B64" s="6">
        <v>7450</v>
      </c>
      <c r="C64" s="4">
        <v>7091</v>
      </c>
      <c r="D64" s="5">
        <v>7330.6209500000004</v>
      </c>
      <c r="E64" s="5">
        <f t="shared" si="17"/>
        <v>-119.37904999999955</v>
      </c>
      <c r="F64" s="7">
        <f t="shared" si="18"/>
        <v>-1.6024033557046957E-2</v>
      </c>
      <c r="G64" s="5">
        <f t="shared" si="1"/>
        <v>239.62095000000045</v>
      </c>
      <c r="H64" s="7">
        <f t="shared" si="3"/>
        <v>3.3792264842758435E-2</v>
      </c>
      <c r="I64" s="77"/>
    </row>
    <row r="65" spans="1:9" ht="141.75" outlineLevel="2" collapsed="1" x14ac:dyDescent="0.25">
      <c r="A65" s="58" t="s">
        <v>44</v>
      </c>
      <c r="B65" s="59">
        <v>229</v>
      </c>
      <c r="C65" s="60">
        <v>229</v>
      </c>
      <c r="D65" s="61">
        <v>32.826999999999998</v>
      </c>
      <c r="E65" s="61">
        <f>D65-B65</f>
        <v>-196.173</v>
      </c>
      <c r="F65" s="63" t="s">
        <v>84</v>
      </c>
      <c r="G65" s="32">
        <f t="shared" ref="G65:G76" si="19">D65-C65</f>
        <v>-196.173</v>
      </c>
      <c r="H65" s="7">
        <f t="shared" ref="H65:H76" si="20">D65/C65-100%</f>
        <v>-0.85665065502183402</v>
      </c>
      <c r="I65" s="78" t="s">
        <v>102</v>
      </c>
    </row>
    <row r="66" spans="1:9" ht="47.25" hidden="1" outlineLevel="3" x14ac:dyDescent="0.25">
      <c r="A66" s="16" t="s">
        <v>106</v>
      </c>
      <c r="B66" s="17">
        <f>B67</f>
        <v>0</v>
      </c>
      <c r="C66" s="17">
        <f t="shared" ref="C66:H66" si="21">C67</f>
        <v>0</v>
      </c>
      <c r="D66" s="17">
        <f t="shared" si="21"/>
        <v>0</v>
      </c>
      <c r="E66" s="17">
        <f t="shared" si="21"/>
        <v>0</v>
      </c>
      <c r="F66" s="17" t="str">
        <f t="shared" si="21"/>
        <v>-</v>
      </c>
      <c r="G66" s="17">
        <f t="shared" si="21"/>
        <v>0</v>
      </c>
      <c r="H66" s="17" t="e">
        <f t="shared" si="21"/>
        <v>#DIV/0!</v>
      </c>
      <c r="I66" s="71"/>
    </row>
    <row r="67" spans="1:9" ht="31.5" hidden="1" outlineLevel="3" x14ac:dyDescent="0.25">
      <c r="A67" s="3" t="s">
        <v>107</v>
      </c>
      <c r="B67" s="6">
        <v>0</v>
      </c>
      <c r="C67" s="4">
        <v>0</v>
      </c>
      <c r="D67" s="5">
        <v>0</v>
      </c>
      <c r="E67" s="5">
        <f t="shared" ref="E67" si="22">D67-B67</f>
        <v>0</v>
      </c>
      <c r="F67" s="62" t="s">
        <v>84</v>
      </c>
      <c r="G67" s="70">
        <f t="shared" ref="G67" si="23">D67-C67</f>
        <v>0</v>
      </c>
      <c r="H67" s="72" t="e">
        <f t="shared" ref="H67" si="24">D67/C67-100%</f>
        <v>#DIV/0!</v>
      </c>
      <c r="I67" s="73"/>
    </row>
    <row r="68" spans="1:9" ht="47.25" outlineLevel="1" collapsed="1" x14ac:dyDescent="0.25">
      <c r="A68" s="16" t="s">
        <v>45</v>
      </c>
      <c r="B68" s="17">
        <f>B70+B74</f>
        <v>235</v>
      </c>
      <c r="C68" s="17">
        <f>C70+C74+C75</f>
        <v>1193.9000000000001</v>
      </c>
      <c r="D68" s="17">
        <f>D70+D74+D75</f>
        <v>1195.337</v>
      </c>
      <c r="E68" s="19">
        <f t="shared" ref="E68:E71" si="25">D68-B68</f>
        <v>960.33699999999999</v>
      </c>
      <c r="F68" s="20">
        <f t="shared" ref="F68:F74" si="26">D68/B68-100%</f>
        <v>4.0865404255319149</v>
      </c>
      <c r="G68" s="21">
        <f t="shared" si="19"/>
        <v>1.4369999999998981</v>
      </c>
      <c r="H68" s="71">
        <f t="shared" si="20"/>
        <v>1.2036183935002498E-3</v>
      </c>
      <c r="I68" s="71"/>
    </row>
    <row r="69" spans="1:9" ht="157.5" hidden="1" customHeight="1" outlineLevel="3" x14ac:dyDescent="0.25">
      <c r="A69" s="3" t="s">
        <v>46</v>
      </c>
      <c r="B69" s="6">
        <v>2400</v>
      </c>
      <c r="C69" s="4">
        <v>1670</v>
      </c>
      <c r="D69" s="5">
        <v>1673.5201500000001</v>
      </c>
      <c r="E69" s="5">
        <f t="shared" si="25"/>
        <v>-726.47984999999994</v>
      </c>
      <c r="F69" s="7">
        <f t="shared" si="26"/>
        <v>-0.30269993750000002</v>
      </c>
      <c r="G69" s="70">
        <f t="shared" si="19"/>
        <v>3.5201500000000578</v>
      </c>
      <c r="H69" s="72">
        <f t="shared" si="20"/>
        <v>2.107874251497055E-3</v>
      </c>
      <c r="I69" s="73"/>
    </row>
    <row r="70" spans="1:9" ht="47.25" outlineLevel="2" collapsed="1" x14ac:dyDescent="0.25">
      <c r="A70" s="58" t="s">
        <v>47</v>
      </c>
      <c r="B70" s="59">
        <v>220</v>
      </c>
      <c r="C70" s="60">
        <v>1058</v>
      </c>
      <c r="D70" s="61">
        <v>1062.7360000000001</v>
      </c>
      <c r="E70" s="61">
        <f t="shared" si="25"/>
        <v>842.7360000000001</v>
      </c>
      <c r="F70" s="62">
        <f t="shared" si="26"/>
        <v>3.8306181818181821</v>
      </c>
      <c r="G70" s="5">
        <f t="shared" si="19"/>
        <v>4.7360000000001037</v>
      </c>
      <c r="H70" s="74">
        <f t="shared" si="20"/>
        <v>4.4763705103971763E-3</v>
      </c>
      <c r="I70" s="75" t="s">
        <v>105</v>
      </c>
    </row>
    <row r="71" spans="1:9" ht="94.5" hidden="1" customHeight="1" outlineLevel="3" x14ac:dyDescent="0.25">
      <c r="A71" s="3" t="s">
        <v>48</v>
      </c>
      <c r="B71" s="6">
        <v>40</v>
      </c>
      <c r="C71" s="4">
        <v>590</v>
      </c>
      <c r="D71" s="5">
        <v>589.61742000000004</v>
      </c>
      <c r="E71" s="5">
        <f t="shared" si="25"/>
        <v>549.61742000000004</v>
      </c>
      <c r="F71" s="62">
        <f t="shared" si="26"/>
        <v>13.7404355</v>
      </c>
      <c r="G71" s="5">
        <f t="shared" si="19"/>
        <v>-0.38257999999996173</v>
      </c>
      <c r="H71" s="7">
        <f t="shared" si="20"/>
        <v>-6.4844067796598903E-4</v>
      </c>
      <c r="I71" s="66"/>
    </row>
    <row r="72" spans="1:9" ht="78.75" hidden="1" customHeight="1" outlineLevel="3" x14ac:dyDescent="0.25">
      <c r="A72" s="3" t="s">
        <v>49</v>
      </c>
      <c r="B72" s="6">
        <v>300</v>
      </c>
      <c r="C72" s="4">
        <v>490</v>
      </c>
      <c r="D72" s="5">
        <v>543.30152999999996</v>
      </c>
      <c r="E72" s="5">
        <f t="shared" ref="E72:E73" si="27">D72-B72</f>
        <v>243.30152999999996</v>
      </c>
      <c r="F72" s="62">
        <f t="shared" si="26"/>
        <v>0.81100509999999981</v>
      </c>
      <c r="G72" s="5">
        <f t="shared" si="19"/>
        <v>53.301529999999957</v>
      </c>
      <c r="H72" s="7">
        <f t="shared" si="20"/>
        <v>0.10877863265306109</v>
      </c>
      <c r="I72" s="66"/>
    </row>
    <row r="73" spans="1:9" ht="94.5" hidden="1" customHeight="1" outlineLevel="3" x14ac:dyDescent="0.25">
      <c r="A73" s="3" t="s">
        <v>50</v>
      </c>
      <c r="B73" s="6">
        <v>338.6</v>
      </c>
      <c r="C73" s="4">
        <v>339</v>
      </c>
      <c r="D73" s="5">
        <v>338.99304000000001</v>
      </c>
      <c r="E73" s="5">
        <f t="shared" si="27"/>
        <v>0.39303999999998496</v>
      </c>
      <c r="F73" s="62">
        <f t="shared" si="26"/>
        <v>1.1607796810395588E-3</v>
      </c>
      <c r="G73" s="5">
        <f t="shared" si="19"/>
        <v>-6.9599999999923057E-3</v>
      </c>
      <c r="H73" s="7">
        <f t="shared" si="20"/>
        <v>-2.0530973451338141E-5</v>
      </c>
      <c r="I73" s="66"/>
    </row>
    <row r="74" spans="1:9" ht="109.5" customHeight="1" outlineLevel="2" collapsed="1" x14ac:dyDescent="0.25">
      <c r="A74" s="58" t="s">
        <v>51</v>
      </c>
      <c r="B74" s="59">
        <v>15</v>
      </c>
      <c r="C74" s="60">
        <v>135.9</v>
      </c>
      <c r="D74" s="61">
        <v>132.601</v>
      </c>
      <c r="E74" s="61">
        <f t="shared" ref="E74:E76" si="28">D74-B74</f>
        <v>117.601</v>
      </c>
      <c r="F74" s="62">
        <f t="shared" si="26"/>
        <v>7.840066666666667</v>
      </c>
      <c r="G74" s="32">
        <f t="shared" si="19"/>
        <v>-3.2990000000000066</v>
      </c>
      <c r="H74" s="33">
        <f t="shared" si="20"/>
        <v>-2.427520235467262E-2</v>
      </c>
      <c r="I74" s="79"/>
    </row>
    <row r="75" spans="1:9" ht="110.25" hidden="1" outlineLevel="3" x14ac:dyDescent="0.25">
      <c r="A75" s="3" t="s">
        <v>104</v>
      </c>
      <c r="B75" s="6">
        <v>0</v>
      </c>
      <c r="C75" s="4">
        <v>0</v>
      </c>
      <c r="D75" s="5">
        <v>0</v>
      </c>
      <c r="E75" s="5">
        <f t="shared" si="28"/>
        <v>0</v>
      </c>
      <c r="F75" s="11" t="s">
        <v>84</v>
      </c>
      <c r="G75" s="5">
        <f t="shared" si="19"/>
        <v>0</v>
      </c>
      <c r="H75" s="7" t="e">
        <f t="shared" si="20"/>
        <v>#DIV/0!</v>
      </c>
      <c r="I75" s="82" t="s">
        <v>105</v>
      </c>
    </row>
    <row r="76" spans="1:9" ht="31.5" outlineLevel="1" collapsed="1" x14ac:dyDescent="0.25">
      <c r="A76" s="16" t="s">
        <v>52</v>
      </c>
      <c r="B76" s="17">
        <f>B77</f>
        <v>104</v>
      </c>
      <c r="C76" s="17">
        <f t="shared" ref="C76:D76" si="29">C77</f>
        <v>104</v>
      </c>
      <c r="D76" s="17">
        <f t="shared" si="29"/>
        <v>132.601</v>
      </c>
      <c r="E76" s="19">
        <f t="shared" si="28"/>
        <v>28.600999999999999</v>
      </c>
      <c r="F76" s="20" t="s">
        <v>84</v>
      </c>
      <c r="G76" s="21">
        <f t="shared" si="19"/>
        <v>28.600999999999999</v>
      </c>
      <c r="H76" s="22">
        <f t="shared" si="20"/>
        <v>0.27500961538461532</v>
      </c>
      <c r="I76" s="69"/>
    </row>
    <row r="77" spans="1:9" ht="31.5" outlineLevel="2" x14ac:dyDescent="0.25">
      <c r="A77" s="58" t="s">
        <v>53</v>
      </c>
      <c r="B77" s="59">
        <v>104</v>
      </c>
      <c r="C77" s="60">
        <v>104</v>
      </c>
      <c r="D77" s="61">
        <v>132.601</v>
      </c>
      <c r="E77" s="61">
        <f t="shared" ref="E77:E78" si="30">D77-B77</f>
        <v>28.600999999999999</v>
      </c>
      <c r="F77" s="63" t="s">
        <v>84</v>
      </c>
      <c r="G77" s="32">
        <f t="shared" ref="G77:G109" si="31">D77-C77</f>
        <v>28.600999999999999</v>
      </c>
      <c r="H77" s="7">
        <f t="shared" ref="H77:H109" si="32">D77/C77-100%</f>
        <v>0.27500961538461532</v>
      </c>
      <c r="I77" s="103"/>
    </row>
    <row r="78" spans="1:9" ht="110.25" hidden="1" customHeight="1" outlineLevel="3" x14ac:dyDescent="0.25">
      <c r="A78" s="3" t="s">
        <v>54</v>
      </c>
      <c r="B78" s="6">
        <v>0</v>
      </c>
      <c r="C78" s="4">
        <v>19.489999999999998</v>
      </c>
      <c r="D78" s="5">
        <v>0</v>
      </c>
      <c r="E78" s="5">
        <f t="shared" si="30"/>
        <v>0</v>
      </c>
      <c r="F78" s="11" t="s">
        <v>84</v>
      </c>
      <c r="G78" s="5">
        <f t="shared" si="31"/>
        <v>-19.489999999999998</v>
      </c>
      <c r="H78" s="7">
        <f t="shared" si="32"/>
        <v>-1</v>
      </c>
      <c r="I78" s="103"/>
    </row>
    <row r="79" spans="1:9" ht="110.25" hidden="1" customHeight="1" outlineLevel="3" x14ac:dyDescent="0.25">
      <c r="A79" s="3" t="s">
        <v>54</v>
      </c>
      <c r="B79" s="6">
        <v>0</v>
      </c>
      <c r="C79" s="4">
        <v>0</v>
      </c>
      <c r="D79" s="5">
        <v>19.489599999999999</v>
      </c>
      <c r="E79" s="5">
        <f t="shared" ref="E79:E92" si="33">D79-B79</f>
        <v>19.489599999999999</v>
      </c>
      <c r="F79" s="11" t="s">
        <v>84</v>
      </c>
      <c r="G79" s="5">
        <f t="shared" si="31"/>
        <v>19.489599999999999</v>
      </c>
      <c r="H79" s="7" t="s">
        <v>84</v>
      </c>
      <c r="I79" s="103"/>
    </row>
    <row r="80" spans="1:9" ht="110.25" hidden="1" customHeight="1" outlineLevel="3" x14ac:dyDescent="0.25">
      <c r="A80" s="3" t="s">
        <v>54</v>
      </c>
      <c r="B80" s="6">
        <v>0</v>
      </c>
      <c r="C80" s="4">
        <v>155</v>
      </c>
      <c r="D80" s="5">
        <v>0</v>
      </c>
      <c r="E80" s="5">
        <f t="shared" si="33"/>
        <v>0</v>
      </c>
      <c r="F80" s="11" t="s">
        <v>84</v>
      </c>
      <c r="G80" s="5">
        <f t="shared" si="31"/>
        <v>-155</v>
      </c>
      <c r="H80" s="7">
        <f t="shared" si="32"/>
        <v>-1</v>
      </c>
      <c r="I80" s="103"/>
    </row>
    <row r="81" spans="1:9" ht="110.25" hidden="1" customHeight="1" outlineLevel="3" x14ac:dyDescent="0.25">
      <c r="A81" s="3" t="s">
        <v>54</v>
      </c>
      <c r="B81" s="6">
        <v>0</v>
      </c>
      <c r="C81" s="4">
        <v>0</v>
      </c>
      <c r="D81" s="5">
        <v>155.03626</v>
      </c>
      <c r="E81" s="5">
        <f t="shared" si="33"/>
        <v>155.03626</v>
      </c>
      <c r="F81" s="11" t="s">
        <v>84</v>
      </c>
      <c r="G81" s="5">
        <f t="shared" si="31"/>
        <v>155.03626</v>
      </c>
      <c r="H81" s="7" t="s">
        <v>84</v>
      </c>
      <c r="I81" s="103"/>
    </row>
    <row r="82" spans="1:9" ht="126" hidden="1" customHeight="1" outlineLevel="3" x14ac:dyDescent="0.25">
      <c r="A82" s="3" t="s">
        <v>55</v>
      </c>
      <c r="B82" s="6">
        <v>0</v>
      </c>
      <c r="C82" s="4">
        <v>0.86804000000000003</v>
      </c>
      <c r="D82" s="5">
        <v>0.87775999999999998</v>
      </c>
      <c r="E82" s="5">
        <f t="shared" si="33"/>
        <v>0.87775999999999998</v>
      </c>
      <c r="F82" s="11" t="s">
        <v>84</v>
      </c>
      <c r="G82" s="5">
        <f t="shared" si="31"/>
        <v>9.7199999999999509E-3</v>
      </c>
      <c r="H82" s="7">
        <f t="shared" si="32"/>
        <v>1.1197640661720687E-2</v>
      </c>
      <c r="I82" s="103"/>
    </row>
    <row r="83" spans="1:9" ht="110.25" hidden="1" customHeight="1" outlineLevel="3" x14ac:dyDescent="0.25">
      <c r="A83" s="3" t="s">
        <v>54</v>
      </c>
      <c r="B83" s="6">
        <v>0</v>
      </c>
      <c r="C83" s="4">
        <v>500</v>
      </c>
      <c r="D83" s="5">
        <v>0</v>
      </c>
      <c r="E83" s="5">
        <f t="shared" si="33"/>
        <v>0</v>
      </c>
      <c r="F83" s="11" t="s">
        <v>84</v>
      </c>
      <c r="G83" s="5">
        <f t="shared" si="31"/>
        <v>-500</v>
      </c>
      <c r="H83" s="7">
        <f t="shared" si="32"/>
        <v>-1</v>
      </c>
      <c r="I83" s="103"/>
    </row>
    <row r="84" spans="1:9" ht="110.25" hidden="1" customHeight="1" outlineLevel="3" x14ac:dyDescent="0.25">
      <c r="A84" s="3" t="s">
        <v>54</v>
      </c>
      <c r="B84" s="6">
        <v>0</v>
      </c>
      <c r="C84" s="4">
        <v>0</v>
      </c>
      <c r="D84" s="5">
        <v>521.72712999999999</v>
      </c>
      <c r="E84" s="5">
        <f t="shared" si="33"/>
        <v>521.72712999999999</v>
      </c>
      <c r="F84" s="11" t="s">
        <v>84</v>
      </c>
      <c r="G84" s="5">
        <f t="shared" si="31"/>
        <v>521.72712999999999</v>
      </c>
      <c r="H84" s="7" t="s">
        <v>84</v>
      </c>
      <c r="I84" s="103"/>
    </row>
    <row r="85" spans="1:9" ht="110.25" hidden="1" customHeight="1" outlineLevel="3" x14ac:dyDescent="0.25">
      <c r="A85" s="3" t="s">
        <v>54</v>
      </c>
      <c r="B85" s="6">
        <v>0</v>
      </c>
      <c r="C85" s="4">
        <v>38.615009999999998</v>
      </c>
      <c r="D85" s="5">
        <v>0</v>
      </c>
      <c r="E85" s="5">
        <f t="shared" si="33"/>
        <v>0</v>
      </c>
      <c r="F85" s="11" t="s">
        <v>84</v>
      </c>
      <c r="G85" s="5">
        <f t="shared" si="31"/>
        <v>-38.615009999999998</v>
      </c>
      <c r="H85" s="7">
        <f t="shared" si="32"/>
        <v>-1</v>
      </c>
      <c r="I85" s="103"/>
    </row>
    <row r="86" spans="1:9" ht="110.25" hidden="1" customHeight="1" outlineLevel="3" x14ac:dyDescent="0.25">
      <c r="A86" s="3" t="s">
        <v>54</v>
      </c>
      <c r="B86" s="6">
        <v>0</v>
      </c>
      <c r="C86" s="4">
        <v>0</v>
      </c>
      <c r="D86" s="5">
        <v>38.61401</v>
      </c>
      <c r="E86" s="5">
        <f t="shared" si="33"/>
        <v>38.61401</v>
      </c>
      <c r="F86" s="11" t="s">
        <v>84</v>
      </c>
      <c r="G86" s="5">
        <f t="shared" si="31"/>
        <v>38.61401</v>
      </c>
      <c r="H86" s="7" t="s">
        <v>84</v>
      </c>
      <c r="I86" s="103"/>
    </row>
    <row r="87" spans="1:9" ht="110.25" hidden="1" customHeight="1" outlineLevel="3" x14ac:dyDescent="0.25">
      <c r="A87" s="3" t="s">
        <v>54</v>
      </c>
      <c r="B87" s="6">
        <v>0</v>
      </c>
      <c r="C87" s="4">
        <v>268.40212000000002</v>
      </c>
      <c r="D87" s="5">
        <v>0</v>
      </c>
      <c r="E87" s="5">
        <f t="shared" si="33"/>
        <v>0</v>
      </c>
      <c r="F87" s="11" t="s">
        <v>84</v>
      </c>
      <c r="G87" s="5">
        <f t="shared" si="31"/>
        <v>-268.40212000000002</v>
      </c>
      <c r="H87" s="7">
        <f t="shared" si="32"/>
        <v>-1</v>
      </c>
      <c r="I87" s="103"/>
    </row>
    <row r="88" spans="1:9" ht="110.25" hidden="1" customHeight="1" outlineLevel="3" x14ac:dyDescent="0.25">
      <c r="A88" s="3" t="s">
        <v>54</v>
      </c>
      <c r="B88" s="6">
        <v>0</v>
      </c>
      <c r="C88" s="4">
        <v>0</v>
      </c>
      <c r="D88" s="5">
        <v>274.98995000000002</v>
      </c>
      <c r="E88" s="5">
        <f t="shared" si="33"/>
        <v>274.98995000000002</v>
      </c>
      <c r="F88" s="11" t="s">
        <v>84</v>
      </c>
      <c r="G88" s="5">
        <f t="shared" si="31"/>
        <v>274.98995000000002</v>
      </c>
      <c r="H88" s="7" t="s">
        <v>84</v>
      </c>
      <c r="I88" s="103"/>
    </row>
    <row r="89" spans="1:9" ht="110.25" hidden="1" customHeight="1" outlineLevel="3" x14ac:dyDescent="0.25">
      <c r="A89" s="3" t="s">
        <v>54</v>
      </c>
      <c r="B89" s="6">
        <v>0</v>
      </c>
      <c r="C89" s="4">
        <v>255.14860999999999</v>
      </c>
      <c r="D89" s="5">
        <v>0</v>
      </c>
      <c r="E89" s="5">
        <f t="shared" si="33"/>
        <v>0</v>
      </c>
      <c r="F89" s="11" t="s">
        <v>84</v>
      </c>
      <c r="G89" s="5">
        <f t="shared" si="31"/>
        <v>-255.14860999999999</v>
      </c>
      <c r="H89" s="7">
        <f t="shared" si="32"/>
        <v>-1</v>
      </c>
      <c r="I89" s="103"/>
    </row>
    <row r="90" spans="1:9" ht="110.25" hidden="1" customHeight="1" outlineLevel="3" x14ac:dyDescent="0.25">
      <c r="A90" s="3" t="s">
        <v>54</v>
      </c>
      <c r="B90" s="6">
        <v>0</v>
      </c>
      <c r="C90" s="4">
        <v>0</v>
      </c>
      <c r="D90" s="5">
        <v>261.24693000000002</v>
      </c>
      <c r="E90" s="5">
        <f t="shared" si="33"/>
        <v>261.24693000000002</v>
      </c>
      <c r="F90" s="11" t="s">
        <v>84</v>
      </c>
      <c r="G90" s="5">
        <f t="shared" si="31"/>
        <v>261.24693000000002</v>
      </c>
      <c r="H90" s="7" t="s">
        <v>84</v>
      </c>
      <c r="I90" s="103"/>
    </row>
    <row r="91" spans="1:9" ht="110.25" hidden="1" customHeight="1" outlineLevel="3" x14ac:dyDescent="0.25">
      <c r="A91" s="3" t="s">
        <v>54</v>
      </c>
      <c r="B91" s="6">
        <v>0</v>
      </c>
      <c r="C91" s="4">
        <v>50.05424</v>
      </c>
      <c r="D91" s="5">
        <v>0</v>
      </c>
      <c r="E91" s="5">
        <f t="shared" si="33"/>
        <v>0</v>
      </c>
      <c r="F91" s="11" t="s">
        <v>84</v>
      </c>
      <c r="G91" s="5">
        <f t="shared" si="31"/>
        <v>-50.05424</v>
      </c>
      <c r="H91" s="7">
        <f t="shared" si="32"/>
        <v>-1</v>
      </c>
      <c r="I91" s="103"/>
    </row>
    <row r="92" spans="1:9" ht="110.25" hidden="1" customHeight="1" outlineLevel="3" x14ac:dyDescent="0.25">
      <c r="A92" s="3" t="s">
        <v>54</v>
      </c>
      <c r="B92" s="6">
        <v>0</v>
      </c>
      <c r="C92" s="4">
        <v>0</v>
      </c>
      <c r="D92" s="5">
        <v>50.05424</v>
      </c>
      <c r="E92" s="5">
        <f t="shared" si="33"/>
        <v>50.05424</v>
      </c>
      <c r="F92" s="11" t="s">
        <v>84</v>
      </c>
      <c r="G92" s="5">
        <f t="shared" si="31"/>
        <v>50.05424</v>
      </c>
      <c r="H92" s="7" t="s">
        <v>84</v>
      </c>
      <c r="I92" s="103"/>
    </row>
    <row r="93" spans="1:9" ht="157.5" hidden="1" outlineLevel="3" x14ac:dyDescent="0.25">
      <c r="A93" s="29" t="s">
        <v>56</v>
      </c>
      <c r="B93" s="30">
        <v>0</v>
      </c>
      <c r="C93" s="31">
        <v>59.508000000000003</v>
      </c>
      <c r="D93" s="32">
        <v>63.733739999999997</v>
      </c>
      <c r="E93" s="32">
        <f>D93-B93</f>
        <v>63.733739999999997</v>
      </c>
      <c r="F93" s="34" t="s">
        <v>84</v>
      </c>
      <c r="G93" s="5">
        <f t="shared" si="31"/>
        <v>4.2257399999999947</v>
      </c>
      <c r="H93" s="7">
        <f t="shared" si="32"/>
        <v>7.1011292599314269E-2</v>
      </c>
      <c r="I93" s="7"/>
    </row>
    <row r="94" spans="1:9" outlineLevel="1" collapsed="1" x14ac:dyDescent="0.25">
      <c r="A94" s="16" t="s">
        <v>57</v>
      </c>
      <c r="B94" s="17">
        <f>B95</f>
        <v>0</v>
      </c>
      <c r="C94" s="17">
        <f t="shared" ref="C94" si="34">C95</f>
        <v>0</v>
      </c>
      <c r="D94" s="17">
        <f>D95</f>
        <v>84.492000000000004</v>
      </c>
      <c r="E94" s="19">
        <f>D94-B94</f>
        <v>84.492000000000004</v>
      </c>
      <c r="F94" s="23" t="s">
        <v>84</v>
      </c>
      <c r="G94" s="21">
        <f t="shared" si="31"/>
        <v>84.492000000000004</v>
      </c>
      <c r="H94" s="22" t="s">
        <v>84</v>
      </c>
      <c r="I94" s="22"/>
    </row>
    <row r="95" spans="1:9" outlineLevel="2" x14ac:dyDescent="0.25">
      <c r="A95" s="58" t="s">
        <v>93</v>
      </c>
      <c r="B95" s="59">
        <v>0</v>
      </c>
      <c r="C95" s="60">
        <v>0</v>
      </c>
      <c r="D95" s="61">
        <v>84.492000000000004</v>
      </c>
      <c r="E95" s="61">
        <f>D95-B95</f>
        <v>84.492000000000004</v>
      </c>
      <c r="F95" s="62" t="e">
        <f t="shared" ref="F95" si="35">D95/B95-100%</f>
        <v>#DIV/0!</v>
      </c>
      <c r="G95" s="5">
        <f t="shared" si="31"/>
        <v>84.492000000000004</v>
      </c>
      <c r="H95" s="7" t="s">
        <v>84</v>
      </c>
      <c r="I95" s="57"/>
    </row>
    <row r="96" spans="1:9" ht="47.25" hidden="1" outlineLevel="3" x14ac:dyDescent="0.25">
      <c r="A96" s="29" t="s">
        <v>58</v>
      </c>
      <c r="B96" s="30">
        <v>0</v>
      </c>
      <c r="C96" s="31">
        <v>0</v>
      </c>
      <c r="D96" s="32">
        <v>-0.29953000000000002</v>
      </c>
      <c r="E96" s="32">
        <v>-0.29953000000000002</v>
      </c>
      <c r="F96" s="34" t="s">
        <v>84</v>
      </c>
      <c r="G96" s="5">
        <f t="shared" si="31"/>
        <v>-0.29953000000000002</v>
      </c>
      <c r="H96" s="7" t="s">
        <v>84</v>
      </c>
      <c r="I96" s="7"/>
    </row>
    <row r="97" spans="1:12" collapsed="1" x14ac:dyDescent="0.25">
      <c r="A97" s="48" t="s">
        <v>59</v>
      </c>
      <c r="B97" s="49">
        <f>B98</f>
        <v>2853.4829999999997</v>
      </c>
      <c r="C97" s="49">
        <f>C98+C116</f>
        <v>13853.483</v>
      </c>
      <c r="D97" s="49">
        <f>D98+D116+K116</f>
        <v>14566.592000000001</v>
      </c>
      <c r="E97" s="50">
        <f>D97-B97</f>
        <v>11713.109</v>
      </c>
      <c r="F97" s="51">
        <f t="shared" ref="F97:F101" si="36">D97/B97-100%</f>
        <v>4.1048462528075342</v>
      </c>
      <c r="G97" s="46">
        <f t="shared" si="31"/>
        <v>713.10900000000038</v>
      </c>
      <c r="H97" s="47">
        <f>D97/C97-100%</f>
        <v>5.1475069482526559E-2</v>
      </c>
      <c r="I97" s="47"/>
    </row>
    <row r="98" spans="1:12" ht="63" outlineLevel="1" x14ac:dyDescent="0.25">
      <c r="A98" s="16" t="s">
        <v>60</v>
      </c>
      <c r="B98" s="17">
        <f>B99+B104+B112+B114</f>
        <v>2853.4829999999997</v>
      </c>
      <c r="C98" s="17">
        <f>C99+C104+C112+C114</f>
        <v>13853.483</v>
      </c>
      <c r="D98" s="17">
        <f>D99+D104+D112+D114</f>
        <v>13853.476000000001</v>
      </c>
      <c r="E98" s="19">
        <f>D98-B98</f>
        <v>10999.993</v>
      </c>
      <c r="F98" s="20">
        <f t="shared" si="36"/>
        <v>3.8549355296667276</v>
      </c>
      <c r="G98" s="21">
        <f t="shared" si="31"/>
        <v>-6.9999999996070983E-3</v>
      </c>
      <c r="H98" s="22">
        <f t="shared" si="32"/>
        <v>-5.0528809247829543E-7</v>
      </c>
      <c r="I98" s="22"/>
    </row>
    <row r="99" spans="1:12" ht="31.15" customHeight="1" outlineLevel="2" x14ac:dyDescent="0.25">
      <c r="A99" s="24" t="s">
        <v>62</v>
      </c>
      <c r="B99" s="25">
        <f>B101</f>
        <v>2776.1509999999998</v>
      </c>
      <c r="C99" s="26">
        <f>C101+C103</f>
        <v>12776.151</v>
      </c>
      <c r="D99" s="27">
        <f>D101+D103</f>
        <v>12776.151</v>
      </c>
      <c r="E99" s="27">
        <f>D99-B99</f>
        <v>10000</v>
      </c>
      <c r="F99" s="28">
        <f t="shared" si="36"/>
        <v>3.6021095394306721</v>
      </c>
      <c r="G99" s="5">
        <f t="shared" si="31"/>
        <v>0</v>
      </c>
      <c r="H99" s="7">
        <f t="shared" si="32"/>
        <v>0</v>
      </c>
      <c r="I99" s="89" t="s">
        <v>89</v>
      </c>
    </row>
    <row r="100" spans="1:12" ht="62.45" hidden="1" customHeight="1" outlineLevel="3" x14ac:dyDescent="0.25">
      <c r="A100" s="29" t="s">
        <v>63</v>
      </c>
      <c r="B100" s="30">
        <v>0</v>
      </c>
      <c r="C100" s="31">
        <v>0</v>
      </c>
      <c r="D100" s="32">
        <v>0</v>
      </c>
      <c r="E100" s="32">
        <f>D100-B100</f>
        <v>0</v>
      </c>
      <c r="F100" s="34" t="s">
        <v>84</v>
      </c>
      <c r="G100" s="5">
        <f t="shared" si="31"/>
        <v>0</v>
      </c>
      <c r="H100" s="7" t="e">
        <f t="shared" si="32"/>
        <v>#DIV/0!</v>
      </c>
      <c r="I100" s="90"/>
    </row>
    <row r="101" spans="1:12" ht="63" outlineLevel="3" x14ac:dyDescent="0.25">
      <c r="A101" s="29" t="s">
        <v>94</v>
      </c>
      <c r="B101" s="30">
        <v>2776.1509999999998</v>
      </c>
      <c r="C101" s="31">
        <v>2776.1509999999998</v>
      </c>
      <c r="D101" s="32">
        <v>2776.1509999999998</v>
      </c>
      <c r="E101" s="32">
        <f t="shared" ref="E101:E103" si="37">D101-B101</f>
        <v>0</v>
      </c>
      <c r="F101" s="33">
        <f t="shared" si="36"/>
        <v>0</v>
      </c>
      <c r="G101" s="5">
        <f t="shared" si="31"/>
        <v>0</v>
      </c>
      <c r="H101" s="7">
        <f t="shared" si="32"/>
        <v>0</v>
      </c>
      <c r="I101" s="90"/>
    </row>
    <row r="102" spans="1:12" ht="62.45" hidden="1" customHeight="1" outlineLevel="3" x14ac:dyDescent="0.25">
      <c r="A102" s="3" t="s">
        <v>64</v>
      </c>
      <c r="B102" s="6">
        <v>0</v>
      </c>
      <c r="C102" s="4">
        <v>0</v>
      </c>
      <c r="D102" s="5">
        <v>0</v>
      </c>
      <c r="E102" s="5">
        <f t="shared" si="37"/>
        <v>0</v>
      </c>
      <c r="F102" s="7" t="e">
        <f t="shared" ref="F102" si="38">D102/B102-100%</f>
        <v>#DIV/0!</v>
      </c>
      <c r="G102" s="5">
        <f t="shared" si="31"/>
        <v>0</v>
      </c>
      <c r="H102" s="7" t="e">
        <f t="shared" si="32"/>
        <v>#DIV/0!</v>
      </c>
      <c r="I102" s="90"/>
    </row>
    <row r="103" spans="1:12" ht="48" customHeight="1" outlineLevel="3" x14ac:dyDescent="0.25">
      <c r="A103" s="3" t="s">
        <v>65</v>
      </c>
      <c r="B103" s="6">
        <v>0</v>
      </c>
      <c r="C103" s="4">
        <v>10000</v>
      </c>
      <c r="D103" s="5">
        <v>10000</v>
      </c>
      <c r="E103" s="5">
        <f t="shared" si="37"/>
        <v>10000</v>
      </c>
      <c r="F103" s="7" t="s">
        <v>84</v>
      </c>
      <c r="G103" s="5">
        <f t="shared" si="31"/>
        <v>0</v>
      </c>
      <c r="H103" s="7">
        <f t="shared" si="32"/>
        <v>0</v>
      </c>
      <c r="I103" s="90"/>
    </row>
    <row r="104" spans="1:12" ht="47.25" hidden="1" outlineLevel="2" x14ac:dyDescent="0.25">
      <c r="A104" s="24" t="s">
        <v>61</v>
      </c>
      <c r="B104" s="25">
        <f>B105+B106+B107</f>
        <v>0</v>
      </c>
      <c r="C104" s="26">
        <f>C105+C106+C107</f>
        <v>0</v>
      </c>
      <c r="D104" s="27">
        <f>D105+D106+D107</f>
        <v>0</v>
      </c>
      <c r="E104" s="27">
        <f>D104-B104</f>
        <v>0</v>
      </c>
      <c r="F104" s="28" t="e">
        <f>D104/B104-100%</f>
        <v>#DIV/0!</v>
      </c>
      <c r="G104" s="32">
        <f t="shared" si="31"/>
        <v>0</v>
      </c>
      <c r="H104" s="7" t="e">
        <f t="shared" si="32"/>
        <v>#DIV/0!</v>
      </c>
      <c r="I104" s="90"/>
    </row>
    <row r="105" spans="1:12" ht="78.75" hidden="1" outlineLevel="2" x14ac:dyDescent="0.25">
      <c r="A105" s="58" t="s">
        <v>96</v>
      </c>
      <c r="B105" s="59">
        <v>0</v>
      </c>
      <c r="C105" s="60">
        <v>0</v>
      </c>
      <c r="D105" s="32">
        <v>0</v>
      </c>
      <c r="E105" s="32">
        <f>D105-B105</f>
        <v>0</v>
      </c>
      <c r="F105" s="33" t="s">
        <v>84</v>
      </c>
      <c r="G105" s="32">
        <f>D105-C105</f>
        <v>0</v>
      </c>
      <c r="H105" s="33" t="e">
        <f>D105/C105-100%</f>
        <v>#DIV/0!</v>
      </c>
      <c r="I105" s="90"/>
    </row>
    <row r="106" spans="1:12" ht="63" hidden="1" outlineLevel="2" x14ac:dyDescent="0.25">
      <c r="A106" s="58" t="s">
        <v>97</v>
      </c>
      <c r="B106" s="59">
        <v>0</v>
      </c>
      <c r="C106" s="60">
        <v>0</v>
      </c>
      <c r="D106" s="32">
        <v>0</v>
      </c>
      <c r="E106" s="32">
        <f>D106-B106</f>
        <v>0</v>
      </c>
      <c r="F106" s="33" t="e">
        <f>D106/B106-100%</f>
        <v>#DIV/0!</v>
      </c>
      <c r="G106" s="32">
        <f>D106-C106</f>
        <v>0</v>
      </c>
      <c r="H106" s="33" t="e">
        <f>D106/C106-100%</f>
        <v>#DIV/0!</v>
      </c>
      <c r="I106" s="90"/>
    </row>
    <row r="107" spans="1:12" ht="33" hidden="1" customHeight="1" outlineLevel="3" x14ac:dyDescent="0.25">
      <c r="A107" s="29" t="s">
        <v>95</v>
      </c>
      <c r="B107" s="30">
        <v>0</v>
      </c>
      <c r="C107" s="31">
        <v>0</v>
      </c>
      <c r="D107" s="32">
        <v>0</v>
      </c>
      <c r="E107" s="32">
        <f>D107-B107</f>
        <v>0</v>
      </c>
      <c r="F107" s="33" t="e">
        <f>D107/B107-100%</f>
        <v>#DIV/0!</v>
      </c>
      <c r="G107" s="32">
        <f>D107-C107</f>
        <v>0</v>
      </c>
      <c r="H107" s="33" t="e">
        <f>D107/C107-100%</f>
        <v>#DIV/0!</v>
      </c>
      <c r="I107" s="90"/>
      <c r="J107" s="45"/>
      <c r="K107" s="45"/>
      <c r="L107" s="45"/>
    </row>
    <row r="108" spans="1:12" ht="80.25" hidden="1" customHeight="1" outlineLevel="3" x14ac:dyDescent="0.25">
      <c r="A108" s="3" t="s">
        <v>66</v>
      </c>
      <c r="B108" s="6">
        <v>0</v>
      </c>
      <c r="C108" s="4">
        <v>0</v>
      </c>
      <c r="D108" s="5">
        <v>0</v>
      </c>
      <c r="E108" s="5">
        <f t="shared" ref="E108:E111" si="39">D108-B108</f>
        <v>0</v>
      </c>
      <c r="F108" s="7" t="s">
        <v>84</v>
      </c>
      <c r="G108" s="5">
        <f t="shared" si="31"/>
        <v>0</v>
      </c>
      <c r="H108" s="7" t="e">
        <f t="shared" si="32"/>
        <v>#DIV/0!</v>
      </c>
      <c r="I108" s="90"/>
    </row>
    <row r="109" spans="1:12" ht="33.75" hidden="1" customHeight="1" outlineLevel="3" x14ac:dyDescent="0.25">
      <c r="A109" s="3" t="s">
        <v>67</v>
      </c>
      <c r="B109" s="6">
        <v>0</v>
      </c>
      <c r="C109" s="4">
        <v>0</v>
      </c>
      <c r="D109" s="5">
        <v>0</v>
      </c>
      <c r="E109" s="5">
        <f t="shared" si="39"/>
        <v>0</v>
      </c>
      <c r="F109" s="7" t="s">
        <v>84</v>
      </c>
      <c r="G109" s="5">
        <f t="shared" si="31"/>
        <v>0</v>
      </c>
      <c r="H109" s="7" t="e">
        <f t="shared" si="32"/>
        <v>#DIV/0!</v>
      </c>
      <c r="I109" s="90"/>
    </row>
    <row r="110" spans="1:12" ht="96.75" hidden="1" customHeight="1" outlineLevel="3" x14ac:dyDescent="0.25">
      <c r="A110" s="3" t="s">
        <v>78</v>
      </c>
      <c r="B110" s="6">
        <v>0</v>
      </c>
      <c r="C110" s="4">
        <v>0</v>
      </c>
      <c r="D110" s="5">
        <v>0</v>
      </c>
      <c r="E110" s="5">
        <f t="shared" si="39"/>
        <v>0</v>
      </c>
      <c r="F110" s="7" t="s">
        <v>84</v>
      </c>
      <c r="G110" s="5">
        <f t="shared" ref="G110:G118" si="40">D110-C110</f>
        <v>0</v>
      </c>
      <c r="H110" s="7" t="e">
        <f t="shared" ref="H110:H115" si="41">D110/C110-100%</f>
        <v>#DIV/0!</v>
      </c>
      <c r="I110" s="90"/>
    </row>
    <row r="111" spans="1:12" ht="46.9" hidden="1" customHeight="1" outlineLevel="3" x14ac:dyDescent="0.25">
      <c r="A111" s="3" t="s">
        <v>68</v>
      </c>
      <c r="B111" s="6">
        <v>0</v>
      </c>
      <c r="C111" s="4">
        <v>0</v>
      </c>
      <c r="D111" s="5">
        <v>0</v>
      </c>
      <c r="E111" s="5">
        <f t="shared" si="39"/>
        <v>0</v>
      </c>
      <c r="F111" s="7" t="s">
        <v>84</v>
      </c>
      <c r="G111" s="5">
        <f t="shared" si="40"/>
        <v>0</v>
      </c>
      <c r="H111" s="7" t="e">
        <f t="shared" si="41"/>
        <v>#DIV/0!</v>
      </c>
      <c r="I111" s="90"/>
    </row>
    <row r="112" spans="1:12" ht="31.5" outlineLevel="2" collapsed="1" x14ac:dyDescent="0.25">
      <c r="A112" s="24" t="s">
        <v>69</v>
      </c>
      <c r="B112" s="25">
        <f>B113</f>
        <v>27.332000000000001</v>
      </c>
      <c r="C112" s="26">
        <f>C113</f>
        <v>27.332000000000001</v>
      </c>
      <c r="D112" s="27">
        <f>D113</f>
        <v>27.332000000000001</v>
      </c>
      <c r="E112" s="27">
        <f>D112-B112</f>
        <v>0</v>
      </c>
      <c r="F112" s="28">
        <f>D112/B112-100%</f>
        <v>0</v>
      </c>
      <c r="G112" s="32">
        <f t="shared" si="40"/>
        <v>0</v>
      </c>
      <c r="H112" s="7">
        <f t="shared" si="41"/>
        <v>0</v>
      </c>
      <c r="I112" s="83"/>
    </row>
    <row r="113" spans="1:9" ht="63" outlineLevel="3" x14ac:dyDescent="0.25">
      <c r="A113" s="3" t="s">
        <v>98</v>
      </c>
      <c r="B113" s="6">
        <v>27.332000000000001</v>
      </c>
      <c r="C113" s="4">
        <v>27.332000000000001</v>
      </c>
      <c r="D113" s="5">
        <v>27.332000000000001</v>
      </c>
      <c r="E113" s="5">
        <f t="shared" ref="E113" si="42">D113-B113</f>
        <v>0</v>
      </c>
      <c r="F113" s="7">
        <f t="shared" ref="F113:F115" si="43">D113/B113-100%</f>
        <v>0</v>
      </c>
      <c r="G113" s="5">
        <f t="shared" si="40"/>
        <v>0</v>
      </c>
      <c r="H113" s="7" t="s">
        <v>84</v>
      </c>
      <c r="I113" s="80"/>
    </row>
    <row r="114" spans="1:9" outlineLevel="2" x14ac:dyDescent="0.25">
      <c r="A114" s="24" t="s">
        <v>70</v>
      </c>
      <c r="B114" s="25">
        <f>B115</f>
        <v>50</v>
      </c>
      <c r="C114" s="26">
        <f>C115</f>
        <v>1050</v>
      </c>
      <c r="D114" s="27">
        <f>D115</f>
        <v>1049.9929999999999</v>
      </c>
      <c r="E114" s="27">
        <f>D114-B114</f>
        <v>999.99299999999994</v>
      </c>
      <c r="F114" s="28">
        <f>D114/B114-100%</f>
        <v>19.999859999999998</v>
      </c>
      <c r="G114" s="64">
        <f t="shared" si="40"/>
        <v>-7.0000000000618456E-3</v>
      </c>
      <c r="H114" s="65">
        <f t="shared" si="41"/>
        <v>-6.6666666667103414E-6</v>
      </c>
      <c r="I114" s="81"/>
    </row>
    <row r="115" spans="1:9" ht="47.25" outlineLevel="3" x14ac:dyDescent="0.25">
      <c r="A115" s="3" t="s">
        <v>99</v>
      </c>
      <c r="B115" s="6">
        <v>50</v>
      </c>
      <c r="C115" s="4">
        <v>1050</v>
      </c>
      <c r="D115" s="5">
        <v>1049.9929999999999</v>
      </c>
      <c r="E115" s="5">
        <f t="shared" ref="E115:E116" si="44">D115-B115</f>
        <v>999.99299999999994</v>
      </c>
      <c r="F115" s="7">
        <f t="shared" si="43"/>
        <v>19.999859999999998</v>
      </c>
      <c r="G115" s="5">
        <f t="shared" si="40"/>
        <v>-7.0000000000618456E-3</v>
      </c>
      <c r="H115" s="7">
        <f t="shared" si="41"/>
        <v>-6.6666666667103414E-6</v>
      </c>
      <c r="I115" s="82" t="s">
        <v>103</v>
      </c>
    </row>
    <row r="116" spans="1:9" ht="157.5" outlineLevel="3" x14ac:dyDescent="0.25">
      <c r="A116" s="88" t="s">
        <v>110</v>
      </c>
      <c r="B116" s="85">
        <f>B117</f>
        <v>0</v>
      </c>
      <c r="C116" s="86">
        <f>C117</f>
        <v>0</v>
      </c>
      <c r="D116" s="64">
        <f>D117</f>
        <v>713.11599999999999</v>
      </c>
      <c r="E116" s="64">
        <f t="shared" si="44"/>
        <v>713.11599999999999</v>
      </c>
      <c r="F116" s="65" t="s">
        <v>84</v>
      </c>
      <c r="G116" s="64">
        <f t="shared" ref="G116" si="45">D116-C116</f>
        <v>713.11599999999999</v>
      </c>
      <c r="H116" s="65" t="s">
        <v>84</v>
      </c>
      <c r="I116" s="87"/>
    </row>
    <row r="117" spans="1:9" ht="94.5" outlineLevel="3" x14ac:dyDescent="0.25">
      <c r="A117" s="84" t="s">
        <v>109</v>
      </c>
      <c r="B117" s="6">
        <v>0</v>
      </c>
      <c r="C117" s="4">
        <v>0</v>
      </c>
      <c r="D117" s="5">
        <v>713.11599999999999</v>
      </c>
      <c r="E117" s="5">
        <f t="shared" ref="E117" si="46">D117-B117</f>
        <v>713.11599999999999</v>
      </c>
      <c r="F117" s="7" t="s">
        <v>84</v>
      </c>
      <c r="G117" s="5">
        <f t="shared" ref="G117" si="47">D117-C117</f>
        <v>713.11599999999999</v>
      </c>
      <c r="H117" s="7" t="s">
        <v>84</v>
      </c>
      <c r="I117" s="82"/>
    </row>
    <row r="118" spans="1:9" x14ac:dyDescent="0.25">
      <c r="A118" s="43" t="s">
        <v>86</v>
      </c>
      <c r="B118" s="42">
        <f>B97+B7</f>
        <v>42895.582999999999</v>
      </c>
      <c r="C118" s="42">
        <f>C97+C7</f>
        <v>55199.483</v>
      </c>
      <c r="D118" s="42">
        <f>D97+D7</f>
        <v>61038.683000000005</v>
      </c>
      <c r="E118" s="41">
        <f>D118-B118</f>
        <v>18143.100000000006</v>
      </c>
      <c r="F118" s="40">
        <f>D118/B118-100%</f>
        <v>0.42295963199754172</v>
      </c>
      <c r="G118" s="39">
        <f t="shared" si="40"/>
        <v>5839.2000000000044</v>
      </c>
      <c r="H118" s="38">
        <f>D118/C118-100%</f>
        <v>0.10578359945871241</v>
      </c>
      <c r="I118" s="38"/>
    </row>
    <row r="119" spans="1:9" x14ac:dyDescent="0.25">
      <c r="A119" s="35"/>
      <c r="B119" s="36"/>
      <c r="C119" s="35"/>
      <c r="D119" s="35"/>
      <c r="E119" s="37"/>
      <c r="F119" s="37"/>
      <c r="G119" s="37"/>
      <c r="H119" s="37"/>
    </row>
    <row r="120" spans="1:9" x14ac:dyDescent="0.25">
      <c r="A120" s="93"/>
      <c r="B120" s="93"/>
      <c r="C120" s="93"/>
      <c r="D120" s="93"/>
    </row>
  </sheetData>
  <mergeCells count="13">
    <mergeCell ref="I99:I111"/>
    <mergeCell ref="A3:I3"/>
    <mergeCell ref="A1:I1"/>
    <mergeCell ref="A120:D120"/>
    <mergeCell ref="C4:C5"/>
    <mergeCell ref="A2:D2"/>
    <mergeCell ref="D4:D5"/>
    <mergeCell ref="A4:A5"/>
    <mergeCell ref="B4:B5"/>
    <mergeCell ref="G4:H4"/>
    <mergeCell ref="E4:F4"/>
    <mergeCell ref="I77:I92"/>
    <mergeCell ref="I48:I54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2025-03-20T09:30:07Z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