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MyDoc1\ИСПОЛНЕНИЕ БЮДЖЕТА\2024 год\Синдор\"/>
    </mc:Choice>
  </mc:AlternateContent>
  <bookViews>
    <workbookView xWindow="630" yWindow="690" windowWidth="27495" windowHeight="11580"/>
  </bookViews>
  <sheets>
    <sheet name="Документ" sheetId="2" r:id="rId1"/>
  </sheets>
  <calcPr calcId="162913"/>
</workbook>
</file>

<file path=xl/calcChain.xml><?xml version="1.0" encoding="utf-8"?>
<calcChain xmlns="http://schemas.openxmlformats.org/spreadsheetml/2006/main">
  <c r="F12" i="2" l="1"/>
  <c r="B20" i="2"/>
  <c r="F32" i="2" l="1"/>
  <c r="F22" i="2" l="1"/>
  <c r="F26" i="2"/>
  <c r="C30" i="2"/>
  <c r="B25" i="2"/>
  <c r="D30" i="2"/>
  <c r="E37" i="2"/>
  <c r="F37" i="2"/>
  <c r="G37" i="2"/>
  <c r="H37" i="2"/>
  <c r="H12" i="2" l="1"/>
  <c r="F31" i="2" l="1"/>
  <c r="H22" i="2"/>
  <c r="H24" i="2"/>
  <c r="G22" i="2"/>
  <c r="G24" i="2"/>
  <c r="F24" i="2"/>
  <c r="E22" i="2"/>
  <c r="E24" i="2"/>
  <c r="B11" i="2"/>
  <c r="D21" i="2"/>
  <c r="F21" i="2" s="1"/>
  <c r="C21" i="2"/>
  <c r="D25" i="2"/>
  <c r="F25" i="2" s="1"/>
  <c r="C25" i="2"/>
  <c r="D23" i="2"/>
  <c r="C23" i="2"/>
  <c r="H21" i="2" l="1"/>
  <c r="G23" i="2"/>
  <c r="E21" i="2"/>
  <c r="H23" i="2"/>
  <c r="G21" i="2"/>
  <c r="D11" i="2"/>
  <c r="C11" i="2"/>
  <c r="H11" i="2" l="1"/>
  <c r="F11" i="2"/>
  <c r="B23" i="2"/>
  <c r="B30" i="2"/>
  <c r="B27" i="2"/>
  <c r="B19" i="2"/>
  <c r="B17" i="2"/>
  <c r="B13" i="2"/>
  <c r="B9" i="2"/>
  <c r="D27" i="2"/>
  <c r="C27" i="2"/>
  <c r="H10" i="2"/>
  <c r="H14" i="2"/>
  <c r="H15" i="2"/>
  <c r="H16" i="2"/>
  <c r="H18" i="2"/>
  <c r="H20" i="2"/>
  <c r="H25" i="2"/>
  <c r="H26" i="2"/>
  <c r="H28" i="2"/>
  <c r="H31" i="2"/>
  <c r="H32" i="2"/>
  <c r="H33" i="2"/>
  <c r="H34" i="2"/>
  <c r="H35" i="2"/>
  <c r="H36" i="2"/>
  <c r="G10" i="2"/>
  <c r="G11" i="2"/>
  <c r="G12" i="2"/>
  <c r="G14" i="2"/>
  <c r="G15" i="2"/>
  <c r="G16" i="2"/>
  <c r="G18" i="2"/>
  <c r="G20" i="2"/>
  <c r="G25" i="2"/>
  <c r="G26" i="2"/>
  <c r="G28" i="2"/>
  <c r="G31" i="2"/>
  <c r="G32" i="2"/>
  <c r="G33" i="2"/>
  <c r="G34" i="2"/>
  <c r="G35" i="2"/>
  <c r="G36" i="2"/>
  <c r="F10" i="2"/>
  <c r="F14" i="2"/>
  <c r="F15" i="2"/>
  <c r="F16" i="2"/>
  <c r="F18" i="2"/>
  <c r="F20" i="2"/>
  <c r="F28" i="2"/>
  <c r="F33" i="2"/>
  <c r="F34" i="2"/>
  <c r="F35" i="2"/>
  <c r="F36" i="2"/>
  <c r="E10" i="2"/>
  <c r="E11" i="2"/>
  <c r="E12" i="2"/>
  <c r="E14" i="2"/>
  <c r="E15" i="2"/>
  <c r="E16" i="2"/>
  <c r="E18" i="2"/>
  <c r="E20" i="2"/>
  <c r="E25" i="2"/>
  <c r="E26" i="2"/>
  <c r="E28" i="2"/>
  <c r="E31" i="2"/>
  <c r="E32" i="2"/>
  <c r="E33" i="2"/>
  <c r="E34" i="2"/>
  <c r="E35" i="2"/>
  <c r="E36" i="2"/>
  <c r="D29" i="2"/>
  <c r="C29" i="2"/>
  <c r="D19" i="2"/>
  <c r="C19" i="2"/>
  <c r="D17" i="2"/>
  <c r="C17" i="2"/>
  <c r="D9" i="2"/>
  <c r="C9" i="2"/>
  <c r="C13" i="2"/>
  <c r="D13" i="2"/>
  <c r="D8" i="2" l="1"/>
  <c r="F23" i="2"/>
  <c r="E23" i="2"/>
  <c r="G27" i="2"/>
  <c r="B29" i="2"/>
  <c r="F29" i="2" s="1"/>
  <c r="F30" i="2"/>
  <c r="E30" i="2"/>
  <c r="E29" i="2" s="1"/>
  <c r="C8" i="2"/>
  <c r="C39" i="2" s="1"/>
  <c r="E13" i="2"/>
  <c r="G30" i="2"/>
  <c r="G29" i="2" s="1"/>
  <c r="H17" i="2"/>
  <c r="F17" i="2"/>
  <c r="E27" i="2"/>
  <c r="G13" i="2"/>
  <c r="H30" i="2"/>
  <c r="H29" i="2" s="1"/>
  <c r="H27" i="2"/>
  <c r="H13" i="2"/>
  <c r="H9" i="2"/>
  <c r="F27" i="2"/>
  <c r="H19" i="2"/>
  <c r="E19" i="2"/>
  <c r="B8" i="2"/>
  <c r="F19" i="2"/>
  <c r="E17" i="2"/>
  <c r="G17" i="2"/>
  <c r="F13" i="2"/>
  <c r="E9" i="2"/>
  <c r="G9" i="2"/>
  <c r="F9" i="2"/>
  <c r="G19" i="2"/>
  <c r="B39" i="2" l="1"/>
  <c r="D39" i="2"/>
  <c r="H8" i="2"/>
  <c r="G8" i="2"/>
  <c r="E8" i="2"/>
  <c r="E39" i="2" s="1"/>
  <c r="F8" i="2"/>
  <c r="F39" i="2" s="1"/>
  <c r="G39" i="2" l="1"/>
  <c r="H39" i="2"/>
</calcChain>
</file>

<file path=xl/sharedStrings.xml><?xml version="1.0" encoding="utf-8"?>
<sst xmlns="http://schemas.openxmlformats.org/spreadsheetml/2006/main" count="58" uniqueCount="56">
  <si>
    <t>1</t>
  </si>
  <si>
    <t>2</t>
  </si>
  <si>
    <t>3</t>
  </si>
  <si>
    <t>4</t>
  </si>
  <si>
    <t>5</t>
  </si>
  <si>
    <t>6</t>
  </si>
  <si>
    <t>НАЛОГОВЫЕ И НЕНАЛОГОВЫЕ ДОХОДЫ</t>
  </si>
  <si>
    <t>НАЛОГИ НА ПРИБЫЛЬ, ДОХОДЫ</t>
  </si>
  <si>
    <t>ГОСУДАРСТВЕННАЯ ПОШЛИНА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</si>
  <si>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</si>
  <si>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</si>
  <si>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</si>
  <si>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ШТРАФЫ, САНКЦИИ, ВОЗМЕЩЕНИЕ УЩЕРБА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</si>
  <si>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</si>
  <si>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ПРОЧИЕ НЕНАЛОГОВЫЕ ДОХОДЫ</t>
  </si>
  <si>
    <t>Прочие неналоговые доходы бюджетов сельских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</si>
  <si>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</si>
  <si>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</si>
  <si>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</si>
  <si>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</si>
  <si>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государственную регистрацию актов гражданского состояния</t>
  </si>
  <si>
    <t>Прочие межбюджетные трансферты, передаваемые бюджетам сельских поселений</t>
  </si>
  <si>
    <t xml:space="preserve">Наименование показателя </t>
  </si>
  <si>
    <t>Первоначальный план</t>
  </si>
  <si>
    <t>Уточненный план</t>
  </si>
  <si>
    <t>Исполнено</t>
  </si>
  <si>
    <t>Отклонение исполнения от первоначального плана</t>
  </si>
  <si>
    <t>Отклонение исполнения от уточненного плана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</si>
  <si>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</si>
  <si>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сумма</t>
  </si>
  <si>
    <t>%</t>
  </si>
  <si>
    <t>7</t>
  </si>
  <si>
    <t>8</t>
  </si>
  <si>
    <t>9</t>
  </si>
  <si>
    <t xml:space="preserve">Налог на доходы физических лиц </t>
  </si>
  <si>
    <t>НАЛОГИ НА ИМУЩЕСТВО</t>
  </si>
  <si>
    <t>Налог на имущество физических лиц</t>
  </si>
  <si>
    <t>Земельный налог с организаций</t>
  </si>
  <si>
    <t>Земельный налог с физических лиц</t>
  </si>
  <si>
    <t>ИТОГО: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</si>
  <si>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</si>
  <si>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</si>
  <si>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В связи с дополнительным распределением объёмов безвозмездных поступлений от других бюджетов бюджетной системы РФ</t>
  </si>
  <si>
    <t>Единица измерения: тыс. руб.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</si>
  <si>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</si>
  <si>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</si>
  <si>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ОКАЗАНИЯ ПЛАТНЫХ УСЛУГ И КОМПЕНСАЦИИ ЗАТРАТ ГОСУДАРСТВА</t>
  </si>
  <si>
    <t>Прочие доходы от компенсации затрат бюджетов городских поселений</t>
  </si>
  <si>
    <t>Субсидии бюджетам городских поселений на реализацию программ формирования современной городской среды</t>
  </si>
  <si>
    <t>Поступления от денежных пожертвований, предоставляемых физическими лицами получателям средств бюджетов городских поселений.</t>
  </si>
  <si>
    <t>Фактическое поступление акцизов по подакцизным товарам (продукции),</t>
  </si>
  <si>
    <t>Сведения о фактических поступлениях доходов городского поселения "Синдор" по видам доходов в сравнении с первоначально утвержденными значениями и с уточненными значениями с учетом внесенных изменений за 2024 год</t>
  </si>
  <si>
    <t>Прочие дотации бюджетам городских поселений</t>
  </si>
  <si>
    <t>Фактическое поступление доходов от использования имущества</t>
  </si>
  <si>
    <t>Фактическое поступление доходов от продажи земельных участков</t>
  </si>
  <si>
    <t>Фактическое поступление налогово на доходы физических лиц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</si>
</sst>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4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A6A6A6"/>
      </bottom>
      <diagonal/>
    </border>
  </borders>
  <cellStyleXfs count="37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2" borderId="6">
      <alignment horizontal="center" vertical="top" shrinkToFit="1"/>
    </xf>
    <xf numFmtId="49" fontId="3" fillId="2" borderId="7">
      <alignment horizontal="center" vertical="top" shrinkToFit="1"/>
    </xf>
    <xf numFmtId="0" fontId="3" fillId="2" borderId="7">
      <alignment horizontal="left" vertical="top" wrapText="1"/>
    </xf>
    <xf numFmtId="4" fontId="3" fillId="2" borderId="7">
      <alignment horizontal="right" vertical="top" shrinkToFit="1"/>
    </xf>
    <xf numFmtId="4" fontId="3" fillId="2" borderId="8">
      <alignment horizontal="right" vertical="top" shrinkToFit="1"/>
    </xf>
    <xf numFmtId="49" fontId="3" fillId="3" borderId="9">
      <alignment horizontal="center" vertical="top" shrinkToFit="1"/>
    </xf>
    <xf numFmtId="49" fontId="3" fillId="3" borderId="10">
      <alignment horizontal="center" vertical="top" shrinkToFit="1"/>
    </xf>
    <xf numFmtId="0" fontId="3" fillId="3" borderId="10">
      <alignment horizontal="left" vertical="top" wrapText="1"/>
    </xf>
    <xf numFmtId="4" fontId="3" fillId="3" borderId="10">
      <alignment horizontal="right" vertical="top" shrinkToFit="1"/>
    </xf>
    <xf numFmtId="4" fontId="3" fillId="3" borderId="11">
      <alignment horizontal="right" vertical="top" shrinkToFit="1"/>
    </xf>
    <xf numFmtId="49" fontId="4" fillId="0" borderId="9">
      <alignment horizontal="center" vertical="top" shrinkToFit="1"/>
    </xf>
    <xf numFmtId="49" fontId="2" fillId="0" borderId="10">
      <alignment horizontal="center" vertical="top" shrinkToFit="1"/>
    </xf>
    <xf numFmtId="0" fontId="2" fillId="0" borderId="10">
      <alignment horizontal="left" vertical="top" wrapText="1"/>
    </xf>
    <xf numFmtId="4" fontId="2" fillId="0" borderId="10">
      <alignment horizontal="right" vertical="top" shrinkToFit="1"/>
    </xf>
    <xf numFmtId="4" fontId="5" fillId="0" borderId="11">
      <alignment horizontal="right" vertical="top" shrinkToFit="1"/>
    </xf>
    <xf numFmtId="0" fontId="2" fillId="0" borderId="12"/>
    <xf numFmtId="0" fontId="2" fillId="0" borderId="13"/>
    <xf numFmtId="0" fontId="6" fillId="4" borderId="14"/>
    <xf numFmtId="4" fontId="6" fillId="4" borderId="14">
      <alignment horizontal="right" shrinkToFit="1"/>
    </xf>
    <xf numFmtId="4" fontId="6" fillId="4" borderId="15">
      <alignment horizontal="right" shrinkToFit="1"/>
    </xf>
    <xf numFmtId="0" fontId="2" fillId="0" borderId="16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164" fontId="8" fillId="0" borderId="11">
      <alignment horizontal="right" vertical="top" shrinkToFit="1"/>
    </xf>
    <xf numFmtId="4" fontId="2" fillId="0" borderId="10">
      <alignment horizontal="right" vertical="top" shrinkToFit="1"/>
    </xf>
    <xf numFmtId="4" fontId="2" fillId="0" borderId="11">
      <alignment horizontal="right" vertical="top" shrinkToFit="1"/>
    </xf>
  </cellStyleXfs>
  <cellXfs count="68">
    <xf numFmtId="0" fontId="0" fillId="0" borderId="0" xfId="0"/>
    <xf numFmtId="0" fontId="9" fillId="0" borderId="0" xfId="0" applyFont="1" applyProtection="1">
      <protection locked="0"/>
    </xf>
    <xf numFmtId="164" fontId="10" fillId="5" borderId="17" xfId="0" applyNumberFormat="1" applyFont="1" applyFill="1" applyBorder="1" applyAlignment="1" applyProtection="1">
      <alignment horizontal="center" vertical="center"/>
      <protection locked="0"/>
    </xf>
    <xf numFmtId="4" fontId="10" fillId="5" borderId="17" xfId="0" applyNumberFormat="1" applyFont="1" applyFill="1" applyBorder="1" applyAlignment="1" applyProtection="1">
      <alignment horizontal="center" vertical="center"/>
      <protection locked="0"/>
    </xf>
    <xf numFmtId="0" fontId="9" fillId="5" borderId="17" xfId="0" applyFont="1" applyFill="1" applyBorder="1" applyProtection="1">
      <protection locked="0"/>
    </xf>
    <xf numFmtId="4" fontId="9" fillId="5" borderId="17" xfId="0" applyNumberFormat="1" applyFont="1" applyFill="1" applyBorder="1" applyAlignment="1" applyProtection="1">
      <alignment horizontal="center" vertical="center"/>
      <protection locked="0"/>
    </xf>
    <xf numFmtId="4" fontId="9" fillId="0" borderId="17" xfId="0" applyNumberFormat="1" applyFont="1" applyBorder="1" applyAlignment="1" applyProtection="1">
      <alignment horizontal="center" vertical="center"/>
      <protection locked="0"/>
    </xf>
    <xf numFmtId="164" fontId="9" fillId="0" borderId="17" xfId="0" applyNumberFormat="1" applyFont="1" applyBorder="1" applyAlignment="1" applyProtection="1">
      <alignment horizontal="center" vertical="center"/>
      <protection locked="0"/>
    </xf>
    <xf numFmtId="0" fontId="9" fillId="0" borderId="17" xfId="0" applyFont="1" applyBorder="1" applyProtection="1">
      <protection locked="0"/>
    </xf>
    <xf numFmtId="164" fontId="9" fillId="5" borderId="17" xfId="0" applyNumberFormat="1" applyFont="1" applyFill="1" applyBorder="1" applyAlignment="1" applyProtection="1">
      <alignment horizontal="center" vertical="center"/>
      <protection locked="0"/>
    </xf>
    <xf numFmtId="4" fontId="10" fillId="8" borderId="17" xfId="0" applyNumberFormat="1" applyFont="1" applyFill="1" applyBorder="1" applyAlignment="1" applyProtection="1">
      <alignment horizontal="center" vertical="center"/>
      <protection locked="0"/>
    </xf>
    <xf numFmtId="4" fontId="9" fillId="7" borderId="17" xfId="0" applyNumberFormat="1" applyFont="1" applyFill="1" applyBorder="1" applyAlignment="1" applyProtection="1">
      <alignment horizontal="center" vertical="center"/>
      <protection locked="0"/>
    </xf>
    <xf numFmtId="164" fontId="9" fillId="0" borderId="17" xfId="0" applyNumberFormat="1" applyFont="1" applyBorder="1" applyProtection="1">
      <protection locked="0"/>
    </xf>
    <xf numFmtId="4" fontId="9" fillId="0" borderId="17" xfId="0" applyNumberFormat="1" applyFont="1" applyBorder="1" applyProtection="1">
      <protection locked="0"/>
    </xf>
    <xf numFmtId="0" fontId="9" fillId="0" borderId="17" xfId="0" applyNumberFormat="1" applyFont="1" applyBorder="1" applyProtection="1">
      <protection locked="0"/>
    </xf>
    <xf numFmtId="0" fontId="11" fillId="6" borderId="17" xfId="24" applyNumberFormat="1" applyFont="1" applyFill="1" applyBorder="1" applyProtection="1"/>
    <xf numFmtId="164" fontId="11" fillId="6" borderId="17" xfId="25" applyNumberFormat="1" applyFont="1" applyFill="1" applyBorder="1" applyAlignment="1" applyProtection="1">
      <alignment horizontal="center" shrinkToFit="1"/>
    </xf>
    <xf numFmtId="4" fontId="11" fillId="6" borderId="17" xfId="25" applyNumberFormat="1" applyFont="1" applyFill="1" applyBorder="1" applyAlignment="1" applyProtection="1">
      <alignment horizontal="center" shrinkToFit="1"/>
    </xf>
    <xf numFmtId="0" fontId="9" fillId="6" borderId="17" xfId="0" applyFont="1" applyFill="1" applyBorder="1" applyProtection="1">
      <protection locked="0"/>
    </xf>
    <xf numFmtId="0" fontId="9" fillId="0" borderId="1" xfId="0" applyFont="1" applyBorder="1" applyProtection="1">
      <protection locked="0"/>
    </xf>
    <xf numFmtId="0" fontId="12" fillId="0" borderId="1" xfId="2" applyFont="1">
      <alignment horizontal="right" vertical="top" wrapText="1"/>
    </xf>
    <xf numFmtId="49" fontId="11" fillId="0" borderId="17" xfId="4" applyNumberFormat="1" applyFont="1" applyBorder="1" applyAlignment="1" applyProtection="1">
      <alignment horizontal="center" vertical="center" wrapText="1"/>
    </xf>
    <xf numFmtId="49" fontId="11" fillId="0" borderId="17" xfId="5" applyNumberFormat="1" applyFont="1" applyBorder="1" applyProtection="1">
      <alignment horizontal="center" vertical="center" wrapText="1"/>
    </xf>
    <xf numFmtId="4" fontId="11" fillId="0" borderId="17" xfId="5" applyNumberFormat="1" applyFont="1" applyBorder="1" applyProtection="1">
      <alignment horizontal="center" vertical="center" wrapText="1"/>
    </xf>
    <xf numFmtId="49" fontId="11" fillId="0" borderId="17" xfId="6" applyNumberFormat="1" applyFont="1" applyBorder="1" applyProtection="1">
      <alignment horizontal="center" vertical="center" wrapText="1"/>
    </xf>
    <xf numFmtId="0" fontId="11" fillId="5" borderId="17" xfId="9" quotePrefix="1" applyNumberFormat="1" applyFont="1" applyFill="1" applyBorder="1" applyProtection="1">
      <alignment horizontal="left" vertical="top" wrapText="1"/>
    </xf>
    <xf numFmtId="164" fontId="11" fillId="5" borderId="17" xfId="10" applyNumberFormat="1" applyFont="1" applyFill="1" applyBorder="1" applyAlignment="1" applyProtection="1">
      <alignment horizontal="center" vertical="center" shrinkToFit="1"/>
    </xf>
    <xf numFmtId="0" fontId="11" fillId="5" borderId="17" xfId="14" quotePrefix="1" applyNumberFormat="1" applyFont="1" applyFill="1" applyBorder="1" applyProtection="1">
      <alignment horizontal="left" vertical="top" wrapText="1"/>
    </xf>
    <xf numFmtId="164" fontId="11" fillId="5" borderId="17" xfId="15" applyNumberFormat="1" applyFont="1" applyFill="1" applyBorder="1" applyAlignment="1" applyProtection="1">
      <alignment horizontal="center" vertical="center" shrinkToFit="1"/>
    </xf>
    <xf numFmtId="164" fontId="11" fillId="5" borderId="17" xfId="16" applyNumberFormat="1" applyFont="1" applyFill="1" applyBorder="1" applyAlignment="1" applyProtection="1">
      <alignment horizontal="center" vertical="center" shrinkToFit="1"/>
    </xf>
    <xf numFmtId="0" fontId="12" fillId="0" borderId="17" xfId="19" quotePrefix="1" applyNumberFormat="1" applyFont="1" applyBorder="1" applyProtection="1">
      <alignment horizontal="left" vertical="top" wrapText="1"/>
    </xf>
    <xf numFmtId="164" fontId="12" fillId="0" borderId="17" xfId="20" applyNumberFormat="1" applyFont="1" applyBorder="1" applyAlignment="1" applyProtection="1">
      <alignment horizontal="center" vertical="center" shrinkToFit="1"/>
    </xf>
    <xf numFmtId="164" fontId="12" fillId="0" borderId="17" xfId="21" applyNumberFormat="1" applyFont="1" applyBorder="1" applyAlignment="1" applyProtection="1">
      <alignment horizontal="center" vertical="center" shrinkToFit="1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12" fillId="0" borderId="11" xfId="16" quotePrefix="1" applyNumberFormat="1" applyFont="1" applyFill="1" applyAlignment="1" applyProtection="1">
      <alignment horizontal="left" vertical="top" wrapText="1"/>
    </xf>
    <xf numFmtId="0" fontId="9" fillId="0" borderId="17" xfId="0" applyFont="1" applyBorder="1" applyAlignment="1" applyProtection="1">
      <alignment wrapText="1"/>
      <protection locked="0"/>
    </xf>
    <xf numFmtId="0" fontId="11" fillId="5" borderId="17" xfId="19" quotePrefix="1" applyNumberFormat="1" applyFont="1" applyFill="1" applyBorder="1" applyProtection="1">
      <alignment horizontal="left" vertical="top" wrapText="1"/>
    </xf>
    <xf numFmtId="164" fontId="11" fillId="5" borderId="17" xfId="20" applyNumberFormat="1" applyFont="1" applyFill="1" applyBorder="1" applyAlignment="1" applyProtection="1">
      <alignment horizontal="center" vertical="center" shrinkToFit="1"/>
    </xf>
    <xf numFmtId="164" fontId="11" fillId="5" borderId="17" xfId="21" applyNumberFormat="1" applyFont="1" applyFill="1" applyBorder="1" applyAlignment="1" applyProtection="1">
      <alignment horizontal="center" vertical="center" shrinkToFit="1"/>
    </xf>
    <xf numFmtId="0" fontId="11" fillId="3" borderId="17" xfId="14" quotePrefix="1" applyNumberFormat="1" applyFont="1" applyBorder="1" applyProtection="1">
      <alignment horizontal="left" vertical="top" wrapText="1"/>
    </xf>
    <xf numFmtId="0" fontId="12" fillId="0" borderId="10" xfId="19" quotePrefix="1" applyNumberFormat="1" applyFont="1" applyProtection="1">
      <alignment horizontal="left" vertical="top" wrapText="1"/>
    </xf>
    <xf numFmtId="0" fontId="12" fillId="0" borderId="17" xfId="34" applyNumberFormat="1" applyFont="1" applyBorder="1" applyAlignment="1" applyProtection="1">
      <alignment vertical="center" wrapText="1" shrinkToFit="1"/>
    </xf>
    <xf numFmtId="0" fontId="12" fillId="0" borderId="17" xfId="22" applyNumberFormat="1" applyFont="1" applyBorder="1" applyProtection="1"/>
    <xf numFmtId="165" fontId="12" fillId="0" borderId="17" xfId="22" applyNumberFormat="1" applyFont="1" applyBorder="1" applyProtection="1"/>
    <xf numFmtId="164" fontId="12" fillId="0" borderId="17" xfId="23" applyNumberFormat="1" applyFont="1" applyBorder="1" applyProtection="1"/>
    <xf numFmtId="0" fontId="12" fillId="0" borderId="1" xfId="27" applyNumberFormat="1" applyFont="1" applyBorder="1" applyProtection="1"/>
    <xf numFmtId="0" fontId="11" fillId="0" borderId="1" xfId="1" applyFont="1">
      <alignment horizontal="center" vertical="top" wrapText="1"/>
    </xf>
    <xf numFmtId="49" fontId="11" fillId="0" borderId="17" xfId="4" applyNumberFormat="1" applyFont="1" applyBorder="1" applyAlignment="1" applyProtection="1">
      <alignment horizontal="center" vertical="center" wrapText="1"/>
    </xf>
    <xf numFmtId="0" fontId="12" fillId="0" borderId="1" xfId="28" applyFont="1">
      <alignment horizontal="left" vertical="top" wrapText="1"/>
    </xf>
    <xf numFmtId="0" fontId="11" fillId="0" borderId="1" xfId="1" applyNumberFormat="1" applyFont="1" applyAlignment="1" applyProtection="1">
      <alignment horizontal="center" vertical="center" wrapText="1"/>
    </xf>
    <xf numFmtId="0" fontId="12" fillId="0" borderId="18" xfId="2" applyNumberFormat="1" applyFont="1" applyBorder="1" applyAlignment="1" applyProtection="1">
      <alignment horizontal="right" vertical="top" wrapText="1"/>
    </xf>
    <xf numFmtId="49" fontId="11" fillId="0" borderId="17" xfId="3" applyNumberFormat="1" applyFont="1" applyBorder="1" applyProtection="1">
      <alignment horizontal="center" vertical="center" wrapText="1"/>
    </xf>
    <xf numFmtId="49" fontId="11" fillId="0" borderId="17" xfId="3" applyNumberFormat="1" applyFont="1" applyBorder="1" applyAlignment="1" applyProtection="1">
      <alignment horizontal="center" vertical="center" wrapText="1"/>
    </xf>
    <xf numFmtId="49" fontId="11" fillId="0" borderId="17" xfId="4" applyNumberFormat="1" applyFont="1" applyBorder="1" applyProtection="1">
      <alignment horizontal="center" vertical="center" wrapText="1"/>
    </xf>
    <xf numFmtId="49" fontId="11" fillId="0" borderId="17" xfId="4" applyFont="1" applyBorder="1">
      <alignment horizontal="center" vertical="center" wrapText="1"/>
    </xf>
    <xf numFmtId="4" fontId="2" fillId="0" borderId="17" xfId="20" applyNumberFormat="1" applyBorder="1" applyAlignment="1" applyProtection="1">
      <alignment horizontal="center" vertical="top" shrinkToFit="1"/>
    </xf>
    <xf numFmtId="4" fontId="2" fillId="0" borderId="17" xfId="35" applyNumberFormat="1" applyBorder="1" applyAlignment="1" applyProtection="1">
      <alignment horizontal="center" vertical="top" shrinkToFit="1"/>
    </xf>
    <xf numFmtId="164" fontId="5" fillId="0" borderId="17" xfId="21" applyNumberFormat="1" applyBorder="1" applyAlignment="1" applyProtection="1">
      <alignment horizontal="center" vertical="top" shrinkToFit="1"/>
    </xf>
    <xf numFmtId="164" fontId="2" fillId="0" borderId="17" xfId="36" applyNumberFormat="1" applyBorder="1" applyAlignment="1" applyProtection="1">
      <alignment horizontal="center" vertical="top" shrinkToFit="1"/>
    </xf>
    <xf numFmtId="4" fontId="2" fillId="7" borderId="17" xfId="15" applyNumberFormat="1" applyFont="1" applyFill="1" applyBorder="1" applyAlignment="1" applyProtection="1">
      <alignment horizontal="center" vertical="center" shrinkToFit="1"/>
    </xf>
    <xf numFmtId="164" fontId="2" fillId="7" borderId="17" xfId="16" applyNumberFormat="1" applyFont="1" applyFill="1" applyBorder="1" applyAlignment="1" applyProtection="1">
      <alignment horizontal="center" vertical="center" shrinkToFit="1"/>
    </xf>
    <xf numFmtId="4" fontId="2" fillId="0" borderId="17" xfId="20" applyNumberFormat="1" applyBorder="1" applyAlignment="1" applyProtection="1">
      <alignment horizontal="center" vertical="center" shrinkToFit="1"/>
    </xf>
    <xf numFmtId="164" fontId="5" fillId="0" borderId="17" xfId="21" applyNumberFormat="1" applyBorder="1" applyAlignment="1" applyProtection="1">
      <alignment horizontal="center" vertical="center" shrinkToFit="1"/>
    </xf>
    <xf numFmtId="4" fontId="13" fillId="0" borderId="17" xfId="35" applyNumberFormat="1" applyFont="1" applyBorder="1" applyAlignment="1" applyProtection="1">
      <alignment horizontal="center" vertical="center" shrinkToFit="1"/>
    </xf>
    <xf numFmtId="164" fontId="13" fillId="0" borderId="17" xfId="36" applyNumberFormat="1" applyFont="1" applyBorder="1" applyAlignment="1" applyProtection="1">
      <alignment horizontal="center" vertical="center" shrinkToFit="1"/>
    </xf>
    <xf numFmtId="2" fontId="2" fillId="0" borderId="17" xfId="20" applyNumberFormat="1" applyBorder="1" applyAlignment="1" applyProtection="1">
      <alignment horizontal="center" vertical="center" shrinkToFit="1"/>
    </xf>
    <xf numFmtId="2" fontId="5" fillId="0" borderId="17" xfId="21" applyNumberFormat="1" applyBorder="1" applyAlignment="1" applyProtection="1">
      <alignment horizontal="center" vertical="center" shrinkToFit="1"/>
    </xf>
    <xf numFmtId="0" fontId="9" fillId="7" borderId="17" xfId="0" applyFont="1" applyFill="1" applyBorder="1" applyAlignment="1" applyProtection="1">
      <alignment wrapText="1"/>
      <protection locked="0"/>
    </xf>
  </cellXfs>
  <cellStyles count="37">
    <cellStyle name="br" xfId="31"/>
    <cellStyle name="col" xfId="30"/>
    <cellStyle name="ex58" xfId="25"/>
    <cellStyle name="ex59" xfId="26"/>
    <cellStyle name="ex60" xfId="7"/>
    <cellStyle name="ex61" xfId="8"/>
    <cellStyle name="ex62" xfId="9"/>
    <cellStyle name="ex63" xfId="10"/>
    <cellStyle name="ex64" xfId="11"/>
    <cellStyle name="ex65" xfId="12"/>
    <cellStyle name="ex66" xfId="13"/>
    <cellStyle name="ex67" xfId="14"/>
    <cellStyle name="ex68" xfId="15"/>
    <cellStyle name="ex69" xfId="16"/>
    <cellStyle name="ex70" xfId="17"/>
    <cellStyle name="ex71" xfId="18"/>
    <cellStyle name="ex72" xfId="19"/>
    <cellStyle name="ex73" xfId="20"/>
    <cellStyle name="ex74" xfId="21"/>
    <cellStyle name="ex78" xfId="35"/>
    <cellStyle name="ex79" xfId="36"/>
    <cellStyle name="st57" xfId="2"/>
    <cellStyle name="st85" xfId="34"/>
    <cellStyle name="style0" xfId="32"/>
    <cellStyle name="td" xfId="33"/>
    <cellStyle name="tr" xfId="29"/>
    <cellStyle name="xl_bot_header" xfId="5"/>
    <cellStyle name="xl_bot_right_header" xfId="6"/>
    <cellStyle name="xl_footer" xfId="28"/>
    <cellStyle name="xl_header" xfId="1"/>
    <cellStyle name="xl_top_header" xfId="3"/>
    <cellStyle name="xl_top_right_header" xfId="4"/>
    <cellStyle name="xl_total_bot" xfId="27"/>
    <cellStyle name="xl_total_center" xfId="24"/>
    <cellStyle name="xl_total_top" xfId="22"/>
    <cellStyle name="xl_total_top_right" xfId="2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tabSelected="1" zoomScaleNormal="100" workbookViewId="0">
      <pane ySplit="7" topLeftCell="A8" activePane="bottomLeft" state="frozen"/>
      <selection pane="bottomLeft" activeCell="I14" sqref="I14"/>
    </sheetView>
  </sheetViews>
  <sheetFormatPr defaultRowHeight="15" x14ac:dyDescent="0.25"/>
  <cols>
    <col min="1" max="1" width="75.42578125" style="1" customWidth="1"/>
    <col min="2" max="2" width="18.5703125" style="1" customWidth="1"/>
    <col min="3" max="3" width="14.28515625" style="1" customWidth="1"/>
    <col min="4" max="4" width="12.7109375" style="1" customWidth="1"/>
    <col min="5" max="5" width="10.140625" style="1" customWidth="1"/>
    <col min="6" max="6" width="11" style="1" customWidth="1"/>
    <col min="7" max="7" width="9.140625" style="1"/>
    <col min="8" max="8" width="10.85546875" style="1" customWidth="1"/>
    <col min="9" max="9" width="43.28515625" style="1" customWidth="1"/>
    <col min="10" max="16384" width="9.140625" style="1"/>
  </cols>
  <sheetData>
    <row r="1" spans="1:9" ht="15.2" customHeight="1" x14ac:dyDescent="0.25">
      <c r="A1" s="46"/>
      <c r="B1" s="46"/>
      <c r="C1" s="46"/>
    </row>
    <row r="2" spans="1:9" ht="69" customHeight="1" x14ac:dyDescent="0.25">
      <c r="A2" s="49" t="s">
        <v>51</v>
      </c>
      <c r="B2" s="49"/>
      <c r="C2" s="49"/>
      <c r="D2" s="49"/>
      <c r="E2" s="49"/>
      <c r="F2" s="49"/>
      <c r="G2" s="49"/>
      <c r="H2" s="49"/>
      <c r="I2" s="49"/>
    </row>
    <row r="3" spans="1:9" ht="15.2" customHeight="1" x14ac:dyDescent="0.25">
      <c r="A3" s="50" t="s">
        <v>43</v>
      </c>
      <c r="B3" s="50"/>
      <c r="C3" s="50"/>
      <c r="D3" s="50"/>
      <c r="E3" s="50"/>
      <c r="F3" s="50"/>
      <c r="G3" s="50"/>
      <c r="H3" s="50"/>
      <c r="I3" s="50"/>
    </row>
    <row r="4" spans="1:9" ht="1.5" customHeight="1" x14ac:dyDescent="0.25">
      <c r="A4" s="20"/>
      <c r="B4" s="20"/>
      <c r="C4" s="20"/>
    </row>
    <row r="5" spans="1:9" ht="57.75" customHeight="1" x14ac:dyDescent="0.25">
      <c r="A5" s="51" t="s">
        <v>22</v>
      </c>
      <c r="B5" s="52" t="s">
        <v>23</v>
      </c>
      <c r="C5" s="52" t="s">
        <v>24</v>
      </c>
      <c r="D5" s="53" t="s">
        <v>25</v>
      </c>
      <c r="E5" s="47" t="s">
        <v>26</v>
      </c>
      <c r="F5" s="47"/>
      <c r="G5" s="47" t="s">
        <v>27</v>
      </c>
      <c r="H5" s="47"/>
      <c r="I5" s="21" t="s">
        <v>28</v>
      </c>
    </row>
    <row r="6" spans="1:9" ht="34.5" customHeight="1" x14ac:dyDescent="0.25">
      <c r="A6" s="51"/>
      <c r="B6" s="52"/>
      <c r="C6" s="52"/>
      <c r="D6" s="54"/>
      <c r="E6" s="21" t="s">
        <v>29</v>
      </c>
      <c r="F6" s="21" t="s">
        <v>30</v>
      </c>
      <c r="G6" s="21" t="s">
        <v>29</v>
      </c>
      <c r="H6" s="21" t="s">
        <v>30</v>
      </c>
      <c r="I6" s="8"/>
    </row>
    <row r="7" spans="1:9" x14ac:dyDescent="0.25">
      <c r="A7" s="22" t="s">
        <v>0</v>
      </c>
      <c r="B7" s="23" t="s">
        <v>1</v>
      </c>
      <c r="C7" s="22" t="s">
        <v>2</v>
      </c>
      <c r="D7" s="24" t="s">
        <v>3</v>
      </c>
      <c r="E7" s="24" t="s">
        <v>4</v>
      </c>
      <c r="F7" s="24" t="s">
        <v>5</v>
      </c>
      <c r="G7" s="24" t="s">
        <v>31</v>
      </c>
      <c r="H7" s="24" t="s">
        <v>32</v>
      </c>
      <c r="I7" s="24" t="s">
        <v>33</v>
      </c>
    </row>
    <row r="8" spans="1:9" x14ac:dyDescent="0.25">
      <c r="A8" s="25" t="s">
        <v>6</v>
      </c>
      <c r="B8" s="2">
        <f>B9+B11+B13+B17+B19+B25+B27+B23</f>
        <v>20396.099999999999</v>
      </c>
      <c r="C8" s="26">
        <f>C9+C11+C13+C17+C19+C25+C27+C23+C21</f>
        <v>20507.099999999999</v>
      </c>
      <c r="D8" s="26">
        <f>D9+D11+D13+D17+D19+D25+D27+D23+D21</f>
        <v>22212.823999999997</v>
      </c>
      <c r="E8" s="3">
        <f>D8-B8</f>
        <v>1816.7239999999983</v>
      </c>
      <c r="F8" s="3">
        <f>D8/B8-100%</f>
        <v>8.9072126533994211E-2</v>
      </c>
      <c r="G8" s="3">
        <f>D8-C8</f>
        <v>1705.7239999999983</v>
      </c>
      <c r="H8" s="3">
        <f>D8/C8-100%</f>
        <v>8.3177241053098649E-2</v>
      </c>
      <c r="I8" s="4"/>
    </row>
    <row r="9" spans="1:9" ht="30" x14ac:dyDescent="0.25">
      <c r="A9" s="27" t="s">
        <v>7</v>
      </c>
      <c r="B9" s="3">
        <f>B10</f>
        <v>17628</v>
      </c>
      <c r="C9" s="28">
        <f>SUM(C10)</f>
        <v>17628</v>
      </c>
      <c r="D9" s="29">
        <f>SUM(D10)</f>
        <v>19035.071</v>
      </c>
      <c r="E9" s="5">
        <f t="shared" ref="E9:E37" si="0">D9-B9</f>
        <v>1407.0709999999999</v>
      </c>
      <c r="F9" s="5">
        <f t="shared" ref="F9:F37" si="1">D9/B9-100%</f>
        <v>7.9820229180848745E-2</v>
      </c>
      <c r="G9" s="5">
        <f t="shared" ref="G9:G37" si="2">D9-C9</f>
        <v>1407.0709999999999</v>
      </c>
      <c r="H9" s="5">
        <f t="shared" ref="H9:H37" si="3">D9/C9-100%</f>
        <v>7.9820229180848745E-2</v>
      </c>
      <c r="I9" s="67" t="s">
        <v>55</v>
      </c>
    </row>
    <row r="10" spans="1:9" ht="13.5" customHeight="1" x14ac:dyDescent="0.25">
      <c r="A10" s="30" t="s">
        <v>34</v>
      </c>
      <c r="B10" s="6">
        <v>17628</v>
      </c>
      <c r="C10" s="55">
        <v>17628</v>
      </c>
      <c r="D10" s="57">
        <v>19035.071</v>
      </c>
      <c r="E10" s="6">
        <f t="shared" si="0"/>
        <v>1407.0709999999999</v>
      </c>
      <c r="F10" s="6">
        <f t="shared" si="1"/>
        <v>7.9820229180848745E-2</v>
      </c>
      <c r="G10" s="6">
        <f t="shared" si="2"/>
        <v>1407.0709999999999</v>
      </c>
      <c r="H10" s="6">
        <f t="shared" si="3"/>
        <v>7.9820229180848745E-2</v>
      </c>
      <c r="I10" s="33"/>
    </row>
    <row r="11" spans="1:9" ht="27.75" customHeight="1" x14ac:dyDescent="0.25">
      <c r="A11" s="27" t="s">
        <v>44</v>
      </c>
      <c r="B11" s="2">
        <f>B12</f>
        <v>727</v>
      </c>
      <c r="C11" s="28">
        <f>C12</f>
        <v>727</v>
      </c>
      <c r="D11" s="29">
        <f>D12</f>
        <v>780.07</v>
      </c>
      <c r="E11" s="3">
        <f t="shared" si="0"/>
        <v>53.07000000000005</v>
      </c>
      <c r="F11" s="3">
        <f t="shared" si="1"/>
        <v>7.2998624484181596E-2</v>
      </c>
      <c r="G11" s="3">
        <f t="shared" si="2"/>
        <v>53.07000000000005</v>
      </c>
      <c r="H11" s="3">
        <f t="shared" si="3"/>
        <v>7.2998624484181596E-2</v>
      </c>
      <c r="I11" s="4"/>
    </row>
    <row r="12" spans="1:9" ht="27.75" customHeight="1" x14ac:dyDescent="0.25">
      <c r="A12" s="34" t="s">
        <v>45</v>
      </c>
      <c r="B12" s="7">
        <v>727</v>
      </c>
      <c r="C12" s="65">
        <v>727</v>
      </c>
      <c r="D12" s="66">
        <v>780.07</v>
      </c>
      <c r="E12" s="6">
        <f t="shared" si="0"/>
        <v>53.07000000000005</v>
      </c>
      <c r="F12" s="6">
        <f>D12/B12-100%</f>
        <v>7.2998624484181596E-2</v>
      </c>
      <c r="G12" s="6">
        <f t="shared" si="2"/>
        <v>53.07000000000005</v>
      </c>
      <c r="H12" s="6">
        <f t="shared" si="3"/>
        <v>7.2998624484181596E-2</v>
      </c>
      <c r="I12" s="35" t="s">
        <v>50</v>
      </c>
    </row>
    <row r="13" spans="1:9" x14ac:dyDescent="0.25">
      <c r="A13" s="27" t="s">
        <v>35</v>
      </c>
      <c r="B13" s="2">
        <f>SUM(B14:B16)</f>
        <v>1186</v>
      </c>
      <c r="C13" s="28">
        <f>SUM(C14:C16)</f>
        <v>1186</v>
      </c>
      <c r="D13" s="29">
        <f>SUM(D14:D16)</f>
        <v>1304.7809999999999</v>
      </c>
      <c r="E13" s="3">
        <f t="shared" si="0"/>
        <v>118.78099999999995</v>
      </c>
      <c r="F13" s="3">
        <f t="shared" si="1"/>
        <v>0.10015261382799312</v>
      </c>
      <c r="G13" s="3">
        <f t="shared" si="2"/>
        <v>118.78099999999995</v>
      </c>
      <c r="H13" s="3">
        <f t="shared" si="3"/>
        <v>0.10015261382799312</v>
      </c>
      <c r="I13" s="4"/>
    </row>
    <row r="14" spans="1:9" x14ac:dyDescent="0.25">
      <c r="A14" s="30" t="s">
        <v>36</v>
      </c>
      <c r="B14" s="7">
        <v>1106</v>
      </c>
      <c r="C14" s="55">
        <v>1106</v>
      </c>
      <c r="D14" s="57">
        <v>1225.751</v>
      </c>
      <c r="E14" s="6">
        <f t="shared" si="0"/>
        <v>119.75099999999998</v>
      </c>
      <c r="F14" s="6">
        <f t="shared" si="1"/>
        <v>0.1082739602169982</v>
      </c>
      <c r="G14" s="6">
        <f t="shared" si="2"/>
        <v>119.75099999999998</v>
      </c>
      <c r="H14" s="6">
        <f t="shared" si="3"/>
        <v>0.1082739602169982</v>
      </c>
      <c r="I14" s="8"/>
    </row>
    <row r="15" spans="1:9" x14ac:dyDescent="0.25">
      <c r="A15" s="30" t="s">
        <v>37</v>
      </c>
      <c r="B15" s="7">
        <v>23</v>
      </c>
      <c r="C15" s="31">
        <v>23</v>
      </c>
      <c r="D15" s="32">
        <v>33.805999999999997</v>
      </c>
      <c r="E15" s="6">
        <f t="shared" si="0"/>
        <v>10.805999999999997</v>
      </c>
      <c r="F15" s="6">
        <f t="shared" si="1"/>
        <v>0.46982608695652162</v>
      </c>
      <c r="G15" s="6">
        <f t="shared" si="2"/>
        <v>10.805999999999997</v>
      </c>
      <c r="H15" s="6">
        <f t="shared" si="3"/>
        <v>0.46982608695652162</v>
      </c>
      <c r="I15" s="8"/>
    </row>
    <row r="16" spans="1:9" x14ac:dyDescent="0.25">
      <c r="A16" s="30" t="s">
        <v>38</v>
      </c>
      <c r="B16" s="7">
        <v>57</v>
      </c>
      <c r="C16" s="31">
        <v>57</v>
      </c>
      <c r="D16" s="32">
        <v>45.223999999999997</v>
      </c>
      <c r="E16" s="6">
        <f t="shared" si="0"/>
        <v>-11.776000000000003</v>
      </c>
      <c r="F16" s="6">
        <f t="shared" si="1"/>
        <v>-0.20659649122807022</v>
      </c>
      <c r="G16" s="6">
        <f t="shared" si="2"/>
        <v>-11.776000000000003</v>
      </c>
      <c r="H16" s="6">
        <f t="shared" si="3"/>
        <v>-0.20659649122807022</v>
      </c>
      <c r="I16" s="8"/>
    </row>
    <row r="17" spans="1:9" x14ac:dyDescent="0.25">
      <c r="A17" s="27" t="s">
        <v>8</v>
      </c>
      <c r="B17" s="2">
        <f>B18</f>
        <v>6</v>
      </c>
      <c r="C17" s="28">
        <f>C18</f>
        <v>6</v>
      </c>
      <c r="D17" s="29">
        <f>D18</f>
        <v>8.0299999999999994</v>
      </c>
      <c r="E17" s="3">
        <f t="shared" si="0"/>
        <v>2.0299999999999994</v>
      </c>
      <c r="F17" s="3">
        <f t="shared" si="1"/>
        <v>0.33833333333333315</v>
      </c>
      <c r="G17" s="3">
        <f t="shared" si="2"/>
        <v>2.0299999999999994</v>
      </c>
      <c r="H17" s="3">
        <f t="shared" si="3"/>
        <v>0.33833333333333315</v>
      </c>
      <c r="I17" s="4"/>
    </row>
    <row r="18" spans="1:9" ht="61.5" customHeight="1" x14ac:dyDescent="0.25">
      <c r="A18" s="30" t="s">
        <v>9</v>
      </c>
      <c r="B18" s="7">
        <v>6</v>
      </c>
      <c r="C18" s="31">
        <v>6</v>
      </c>
      <c r="D18" s="32">
        <v>8.0299999999999994</v>
      </c>
      <c r="E18" s="6">
        <f t="shared" si="0"/>
        <v>2.0299999999999994</v>
      </c>
      <c r="F18" s="6">
        <f t="shared" si="1"/>
        <v>0.33833333333333315</v>
      </c>
      <c r="G18" s="6">
        <f t="shared" si="2"/>
        <v>2.0299999999999994</v>
      </c>
      <c r="H18" s="6">
        <f t="shared" si="3"/>
        <v>0.33833333333333315</v>
      </c>
      <c r="I18" s="8"/>
    </row>
    <row r="19" spans="1:9" ht="30" customHeight="1" x14ac:dyDescent="0.25">
      <c r="A19" s="27" t="s">
        <v>10</v>
      </c>
      <c r="B19" s="2">
        <f>B20</f>
        <v>594</v>
      </c>
      <c r="C19" s="28">
        <f>C20</f>
        <v>669</v>
      </c>
      <c r="D19" s="29">
        <f>D20</f>
        <v>735.09100000000001</v>
      </c>
      <c r="E19" s="3">
        <f t="shared" si="0"/>
        <v>141.09100000000001</v>
      </c>
      <c r="F19" s="3">
        <f t="shared" si="1"/>
        <v>0.23752693602693609</v>
      </c>
      <c r="G19" s="3">
        <f t="shared" si="2"/>
        <v>66.091000000000008</v>
      </c>
      <c r="H19" s="3">
        <f t="shared" si="3"/>
        <v>9.8790732436472295E-2</v>
      </c>
      <c r="I19" s="4"/>
    </row>
    <row r="20" spans="1:9" ht="58.5" customHeight="1" x14ac:dyDescent="0.25">
      <c r="A20" s="30" t="s">
        <v>11</v>
      </c>
      <c r="B20" s="7">
        <f>324+270</f>
        <v>594</v>
      </c>
      <c r="C20" s="59">
        <v>669</v>
      </c>
      <c r="D20" s="60">
        <v>735.09100000000001</v>
      </c>
      <c r="E20" s="6">
        <f t="shared" si="0"/>
        <v>141.09100000000001</v>
      </c>
      <c r="F20" s="6">
        <f t="shared" si="1"/>
        <v>0.23752693602693609</v>
      </c>
      <c r="G20" s="6">
        <f t="shared" si="2"/>
        <v>66.091000000000008</v>
      </c>
      <c r="H20" s="6">
        <f t="shared" si="3"/>
        <v>9.8790732436472295E-2</v>
      </c>
      <c r="I20" s="35" t="s">
        <v>53</v>
      </c>
    </row>
    <row r="21" spans="1:9" ht="0.75" hidden="1" customHeight="1" x14ac:dyDescent="0.25">
      <c r="A21" s="36" t="s">
        <v>46</v>
      </c>
      <c r="B21" s="9">
        <v>0</v>
      </c>
      <c r="C21" s="37">
        <f>C22</f>
        <v>0</v>
      </c>
      <c r="D21" s="38">
        <f>D22</f>
        <v>0</v>
      </c>
      <c r="E21" s="3">
        <f t="shared" si="0"/>
        <v>0</v>
      </c>
      <c r="F21" s="10" t="e">
        <f t="shared" si="1"/>
        <v>#DIV/0!</v>
      </c>
      <c r="G21" s="3">
        <f t="shared" si="2"/>
        <v>0</v>
      </c>
      <c r="H21" s="3" t="e">
        <f t="shared" si="3"/>
        <v>#DIV/0!</v>
      </c>
      <c r="I21" s="4"/>
    </row>
    <row r="22" spans="1:9" ht="0.75" customHeight="1" x14ac:dyDescent="0.25">
      <c r="A22" s="30" t="s">
        <v>47</v>
      </c>
      <c r="B22" s="7"/>
      <c r="C22" s="31"/>
      <c r="D22" s="32"/>
      <c r="E22" s="6">
        <f t="shared" si="0"/>
        <v>0</v>
      </c>
      <c r="F22" s="6" t="e">
        <f t="shared" si="1"/>
        <v>#DIV/0!</v>
      </c>
      <c r="G22" s="6">
        <f t="shared" si="2"/>
        <v>0</v>
      </c>
      <c r="H22" s="11" t="e">
        <f t="shared" si="3"/>
        <v>#DIV/0!</v>
      </c>
      <c r="I22" s="8"/>
    </row>
    <row r="23" spans="1:9" ht="28.5" x14ac:dyDescent="0.25">
      <c r="A23" s="39" t="s">
        <v>40</v>
      </c>
      <c r="B23" s="2">
        <f>B24</f>
        <v>30.1</v>
      </c>
      <c r="C23" s="37">
        <f>C24</f>
        <v>66.099999999999994</v>
      </c>
      <c r="D23" s="38">
        <f>D24</f>
        <v>90.106999999999999</v>
      </c>
      <c r="E23" s="3">
        <f t="shared" si="0"/>
        <v>60.006999999999998</v>
      </c>
      <c r="F23" s="3">
        <f t="shared" si="1"/>
        <v>1.9935880398671095</v>
      </c>
      <c r="G23" s="3">
        <f t="shared" si="2"/>
        <v>24.007000000000005</v>
      </c>
      <c r="H23" s="3">
        <f t="shared" si="3"/>
        <v>0.3631921331316188</v>
      </c>
      <c r="I23" s="4"/>
    </row>
    <row r="24" spans="1:9" ht="31.5" customHeight="1" x14ac:dyDescent="0.25">
      <c r="A24" s="40" t="s">
        <v>41</v>
      </c>
      <c r="B24" s="7">
        <v>30.1</v>
      </c>
      <c r="C24" s="59">
        <v>66.099999999999994</v>
      </c>
      <c r="D24" s="60">
        <v>90.106999999999999</v>
      </c>
      <c r="E24" s="6">
        <f t="shared" si="0"/>
        <v>60.006999999999998</v>
      </c>
      <c r="F24" s="6">
        <f t="shared" si="1"/>
        <v>1.9935880398671095</v>
      </c>
      <c r="G24" s="6">
        <f t="shared" si="2"/>
        <v>24.007000000000005</v>
      </c>
      <c r="H24" s="6">
        <f t="shared" si="3"/>
        <v>0.3631921331316188</v>
      </c>
      <c r="I24" s="35" t="s">
        <v>54</v>
      </c>
    </row>
    <row r="25" spans="1:9" ht="15.75" customHeight="1" x14ac:dyDescent="0.25">
      <c r="A25" s="27" t="s">
        <v>12</v>
      </c>
      <c r="B25" s="2">
        <f>B26</f>
        <v>190</v>
      </c>
      <c r="C25" s="28">
        <f>C26</f>
        <v>190</v>
      </c>
      <c r="D25" s="29">
        <f>D26</f>
        <v>191.94499999999999</v>
      </c>
      <c r="E25" s="3">
        <f t="shared" si="0"/>
        <v>1.9449999999999932</v>
      </c>
      <c r="F25" s="10">
        <f t="shared" si="1"/>
        <v>1.0236842105263211E-2</v>
      </c>
      <c r="G25" s="3">
        <f t="shared" si="2"/>
        <v>1.9449999999999932</v>
      </c>
      <c r="H25" s="3">
        <f t="shared" si="3"/>
        <v>1.0236842105263211E-2</v>
      </c>
      <c r="I25" s="4"/>
    </row>
    <row r="26" spans="1:9" ht="63.75" customHeight="1" x14ac:dyDescent="0.25">
      <c r="A26" s="30" t="s">
        <v>13</v>
      </c>
      <c r="B26" s="7">
        <v>190</v>
      </c>
      <c r="C26" s="61">
        <v>190</v>
      </c>
      <c r="D26" s="62">
        <v>191.94499999999999</v>
      </c>
      <c r="E26" s="6">
        <f t="shared" si="0"/>
        <v>1.9449999999999932</v>
      </c>
      <c r="F26" s="6">
        <f t="shared" si="1"/>
        <v>1.0236842105263211E-2</v>
      </c>
      <c r="G26" s="6">
        <f t="shared" si="2"/>
        <v>1.9449999999999932</v>
      </c>
      <c r="H26" s="6">
        <f t="shared" si="3"/>
        <v>1.0236842105263211E-2</v>
      </c>
      <c r="I26" s="33"/>
    </row>
    <row r="27" spans="1:9" x14ac:dyDescent="0.25">
      <c r="A27" s="27" t="s">
        <v>14</v>
      </c>
      <c r="B27" s="2">
        <f>B28</f>
        <v>35</v>
      </c>
      <c r="C27" s="28">
        <f>C28</f>
        <v>35</v>
      </c>
      <c r="D27" s="29">
        <f>D28</f>
        <v>67.728999999999999</v>
      </c>
      <c r="E27" s="3">
        <f t="shared" si="0"/>
        <v>32.728999999999999</v>
      </c>
      <c r="F27" s="3">
        <f t="shared" si="1"/>
        <v>0.93511428571428579</v>
      </c>
      <c r="G27" s="3">
        <f t="shared" si="2"/>
        <v>32.728999999999999</v>
      </c>
      <c r="H27" s="3">
        <f t="shared" si="3"/>
        <v>0.93511428571428579</v>
      </c>
      <c r="I27" s="4"/>
    </row>
    <row r="28" spans="1:9" ht="14.25" customHeight="1" x14ac:dyDescent="0.25">
      <c r="A28" s="30" t="s">
        <v>15</v>
      </c>
      <c r="B28" s="7">
        <v>35</v>
      </c>
      <c r="C28" s="56">
        <v>35</v>
      </c>
      <c r="D28" s="58">
        <v>67.728999999999999</v>
      </c>
      <c r="E28" s="6">
        <f t="shared" si="0"/>
        <v>32.728999999999999</v>
      </c>
      <c r="F28" s="6">
        <f t="shared" si="1"/>
        <v>0.93511428571428579</v>
      </c>
      <c r="G28" s="6">
        <f t="shared" si="2"/>
        <v>32.728999999999999</v>
      </c>
      <c r="H28" s="6">
        <f t="shared" si="3"/>
        <v>0.93511428571428579</v>
      </c>
      <c r="I28" s="8"/>
    </row>
    <row r="29" spans="1:9" x14ac:dyDescent="0.25">
      <c r="A29" s="25" t="s">
        <v>16</v>
      </c>
      <c r="B29" s="2">
        <f>B30</f>
        <v>1335.143</v>
      </c>
      <c r="C29" s="26">
        <f>C30</f>
        <v>12137.757000000001</v>
      </c>
      <c r="D29" s="26">
        <f t="shared" ref="D29:H29" si="4">D30</f>
        <v>12137.757000000001</v>
      </c>
      <c r="E29" s="26">
        <f t="shared" si="4"/>
        <v>10802.614000000001</v>
      </c>
      <c r="F29" s="3">
        <f t="shared" si="1"/>
        <v>8.0909790187268342</v>
      </c>
      <c r="G29" s="26">
        <f t="shared" si="4"/>
        <v>0</v>
      </c>
      <c r="H29" s="26">
        <f t="shared" si="4"/>
        <v>0</v>
      </c>
      <c r="I29" s="4"/>
    </row>
    <row r="30" spans="1:9" ht="27.75" customHeight="1" x14ac:dyDescent="0.25">
      <c r="A30" s="27" t="s">
        <v>17</v>
      </c>
      <c r="B30" s="2">
        <f>SUM(B31:B36)</f>
        <v>1335.143</v>
      </c>
      <c r="C30" s="28">
        <f>SUM(C31:C37)</f>
        <v>12137.757000000001</v>
      </c>
      <c r="D30" s="28">
        <f>SUM(D31:D37)</f>
        <v>12137.757000000001</v>
      </c>
      <c r="E30" s="3">
        <f t="shared" si="0"/>
        <v>10802.614000000001</v>
      </c>
      <c r="F30" s="5">
        <f t="shared" si="1"/>
        <v>8.0909790187268342</v>
      </c>
      <c r="G30" s="3">
        <f t="shared" si="2"/>
        <v>0</v>
      </c>
      <c r="H30" s="3">
        <f t="shared" si="3"/>
        <v>0</v>
      </c>
      <c r="I30" s="4"/>
    </row>
    <row r="31" spans="1:9" ht="30" customHeight="1" x14ac:dyDescent="0.25">
      <c r="A31" s="30" t="s">
        <v>48</v>
      </c>
      <c r="B31" s="7">
        <v>549.66499999999996</v>
      </c>
      <c r="C31" s="31">
        <v>1349.665</v>
      </c>
      <c r="D31" s="32">
        <v>1349.665</v>
      </c>
      <c r="E31" s="6">
        <f t="shared" si="0"/>
        <v>800</v>
      </c>
      <c r="F31" s="6">
        <f t="shared" si="1"/>
        <v>1.4554319449119011</v>
      </c>
      <c r="G31" s="6">
        <f t="shared" si="2"/>
        <v>0</v>
      </c>
      <c r="H31" s="6">
        <f t="shared" si="3"/>
        <v>0</v>
      </c>
      <c r="I31" s="35"/>
    </row>
    <row r="32" spans="1:9" ht="40.5" customHeight="1" x14ac:dyDescent="0.25">
      <c r="A32" s="30" t="s">
        <v>52</v>
      </c>
      <c r="B32" s="7"/>
      <c r="C32" s="31">
        <v>10000</v>
      </c>
      <c r="D32" s="32">
        <v>10000</v>
      </c>
      <c r="E32" s="6">
        <f t="shared" si="0"/>
        <v>10000</v>
      </c>
      <c r="F32" s="6" t="e">
        <f t="shared" si="1"/>
        <v>#DIV/0!</v>
      </c>
      <c r="G32" s="6">
        <f t="shared" si="2"/>
        <v>0</v>
      </c>
      <c r="H32" s="6">
        <f t="shared" si="3"/>
        <v>0</v>
      </c>
      <c r="I32" s="41" t="s">
        <v>42</v>
      </c>
    </row>
    <row r="33" spans="1:9" ht="30.75" customHeight="1" x14ac:dyDescent="0.25">
      <c r="A33" s="30" t="s">
        <v>18</v>
      </c>
      <c r="B33" s="7">
        <v>27.331</v>
      </c>
      <c r="C33" s="63">
        <v>27.331</v>
      </c>
      <c r="D33" s="64">
        <v>27.331</v>
      </c>
      <c r="E33" s="6">
        <f t="shared" si="0"/>
        <v>0</v>
      </c>
      <c r="F33" s="6">
        <f t="shared" si="1"/>
        <v>0</v>
      </c>
      <c r="G33" s="6">
        <f t="shared" si="2"/>
        <v>0</v>
      </c>
      <c r="H33" s="6">
        <f t="shared" si="3"/>
        <v>0</v>
      </c>
      <c r="I33" s="41"/>
    </row>
    <row r="34" spans="1:9" ht="30.75" customHeight="1" x14ac:dyDescent="0.25">
      <c r="A34" s="30" t="s">
        <v>19</v>
      </c>
      <c r="B34" s="7">
        <v>720.78300000000002</v>
      </c>
      <c r="C34" s="31">
        <v>721.79700000000003</v>
      </c>
      <c r="D34" s="32">
        <v>721.79700000000003</v>
      </c>
      <c r="E34" s="6">
        <f t="shared" si="0"/>
        <v>1.01400000000001</v>
      </c>
      <c r="F34" s="6">
        <f t="shared" si="1"/>
        <v>1.4068034345982028E-3</v>
      </c>
      <c r="G34" s="6">
        <f t="shared" si="2"/>
        <v>0</v>
      </c>
      <c r="H34" s="6">
        <f t="shared" si="3"/>
        <v>0</v>
      </c>
      <c r="I34" s="41"/>
    </row>
    <row r="35" spans="1:9" ht="29.25" customHeight="1" x14ac:dyDescent="0.25">
      <c r="A35" s="30" t="s">
        <v>20</v>
      </c>
      <c r="B35" s="7">
        <v>10.964</v>
      </c>
      <c r="C35" s="31">
        <v>10.964</v>
      </c>
      <c r="D35" s="32">
        <v>10.964</v>
      </c>
      <c r="E35" s="6">
        <f t="shared" si="0"/>
        <v>0</v>
      </c>
      <c r="F35" s="6">
        <f t="shared" si="1"/>
        <v>0</v>
      </c>
      <c r="G35" s="6">
        <f t="shared" si="2"/>
        <v>0</v>
      </c>
      <c r="H35" s="6">
        <f t="shared" si="3"/>
        <v>0</v>
      </c>
      <c r="I35" s="41"/>
    </row>
    <row r="36" spans="1:9" ht="34.5" customHeight="1" x14ac:dyDescent="0.25">
      <c r="A36" s="30" t="s">
        <v>21</v>
      </c>
      <c r="B36" s="7">
        <v>26.4</v>
      </c>
      <c r="C36" s="31">
        <v>26.4</v>
      </c>
      <c r="D36" s="32">
        <v>26.4</v>
      </c>
      <c r="E36" s="6">
        <f t="shared" si="0"/>
        <v>0</v>
      </c>
      <c r="F36" s="6">
        <f t="shared" si="1"/>
        <v>0</v>
      </c>
      <c r="G36" s="6">
        <f t="shared" si="2"/>
        <v>0</v>
      </c>
      <c r="H36" s="6">
        <f t="shared" si="3"/>
        <v>0</v>
      </c>
      <c r="I36" s="41"/>
    </row>
    <row r="37" spans="1:9" ht="30" x14ac:dyDescent="0.25">
      <c r="A37" s="30" t="s">
        <v>49</v>
      </c>
      <c r="B37" s="7"/>
      <c r="C37" s="31">
        <v>1.6</v>
      </c>
      <c r="D37" s="32">
        <v>1.6</v>
      </c>
      <c r="E37" s="6">
        <f t="shared" si="0"/>
        <v>1.6</v>
      </c>
      <c r="F37" s="6" t="e">
        <f t="shared" si="1"/>
        <v>#DIV/0!</v>
      </c>
      <c r="G37" s="6">
        <f t="shared" si="2"/>
        <v>0</v>
      </c>
      <c r="H37" s="6">
        <f t="shared" si="3"/>
        <v>0</v>
      </c>
      <c r="I37" s="41"/>
    </row>
    <row r="38" spans="1:9" x14ac:dyDescent="0.25">
      <c r="A38" s="42"/>
      <c r="B38" s="43"/>
      <c r="C38" s="44"/>
      <c r="D38" s="12"/>
      <c r="E38" s="13"/>
      <c r="F38" s="14"/>
      <c r="G38" s="8"/>
      <c r="H38" s="8"/>
      <c r="I38" s="8"/>
    </row>
    <row r="39" spans="1:9" x14ac:dyDescent="0.25">
      <c r="A39" s="15" t="s">
        <v>39</v>
      </c>
      <c r="B39" s="16">
        <f t="shared" ref="B39:H39" si="5">B29+B8</f>
        <v>21731.242999999999</v>
      </c>
      <c r="C39" s="16">
        <f t="shared" si="5"/>
        <v>32644.857</v>
      </c>
      <c r="D39" s="16">
        <f t="shared" si="5"/>
        <v>34350.580999999998</v>
      </c>
      <c r="E39" s="16">
        <f t="shared" si="5"/>
        <v>12619.338</v>
      </c>
      <c r="F39" s="17">
        <f t="shared" si="5"/>
        <v>8.180051145260828</v>
      </c>
      <c r="G39" s="17">
        <f t="shared" si="5"/>
        <v>1705.7239999999983</v>
      </c>
      <c r="H39" s="17">
        <f t="shared" si="5"/>
        <v>8.3177241053098649E-2</v>
      </c>
      <c r="I39" s="18"/>
    </row>
    <row r="40" spans="1:9" x14ac:dyDescent="0.25">
      <c r="A40" s="45"/>
      <c r="B40" s="45"/>
      <c r="C40" s="45"/>
      <c r="D40" s="19"/>
      <c r="E40" s="19"/>
      <c r="F40" s="19"/>
      <c r="G40" s="19"/>
      <c r="H40" s="19"/>
      <c r="I40" s="19"/>
    </row>
    <row r="41" spans="1:9" x14ac:dyDescent="0.25">
      <c r="A41" s="48"/>
      <c r="B41" s="48"/>
      <c r="C41" s="48"/>
    </row>
  </sheetData>
  <mergeCells count="10">
    <mergeCell ref="A1:C1"/>
    <mergeCell ref="G5:H5"/>
    <mergeCell ref="A41:C41"/>
    <mergeCell ref="A2:I2"/>
    <mergeCell ref="A3:I3"/>
    <mergeCell ref="A5:A6"/>
    <mergeCell ref="B5:B6"/>
    <mergeCell ref="C5:C6"/>
    <mergeCell ref="D5:D6"/>
    <mergeCell ref="E5:F5"/>
  </mergeCells>
  <pageMargins left="0.19685039370078741" right="0.19685039370078741" top="0.59055118110236227" bottom="0.19685039370078741" header="0" footer="0"/>
  <pageSetup paperSize="9" scale="70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ДЧБ Кислякова Н.Н.&lt;/DocName&gt;&#10;  &lt;VariantName&gt;ДЧБ Кислякова Н.Н.&lt;/VariantName&gt;&#10;  &lt;VariantLink&gt;4192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5A5F9F9-4928-4A37-B701-7CD019DAE00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Antonova</dc:creator>
  <cp:lastModifiedBy>Kislyakova</cp:lastModifiedBy>
  <cp:lastPrinted>2024-06-21T06:15:15Z</cp:lastPrinted>
  <dcterms:created xsi:type="dcterms:W3CDTF">2021-04-23T06:33:37Z</dcterms:created>
  <dcterms:modified xsi:type="dcterms:W3CDTF">2025-03-31T13:59:50Z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Кислякова Н.Н..xlsx</vt:lpwstr>
  </property>
  <property fmtid="{D5CDD505-2E9C-101B-9397-08002B2CF9AE}" pid="3" name="Название отчета">
    <vt:lpwstr>ДЧБ Кислякова Н.Н..xlsx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17-фу-кислякова-нн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