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MyDoc1\ИСПОЛНЕНИЕ БЮДЖЕТА\2024 год\Синдор\"/>
    </mc:Choice>
  </mc:AlternateContent>
  <bookViews>
    <workbookView xWindow="630" yWindow="630" windowWidth="27495" windowHeight="11640"/>
  </bookViews>
  <sheets>
    <sheet name="Документ" sheetId="2" r:id="rId1"/>
  </sheets>
  <definedNames>
    <definedName name="_xlnm.Print_Titles" localSheetId="0">Документ!$6:$6</definedName>
  </definedNames>
  <calcPr calcId="162913"/>
</workbook>
</file>

<file path=xl/calcChain.xml><?xml version="1.0" encoding="utf-8"?>
<calcChain xmlns="http://schemas.openxmlformats.org/spreadsheetml/2006/main">
  <c r="C14" i="2" l="1"/>
  <c r="C22" i="2"/>
  <c r="C24" i="2" l="1"/>
  <c r="C27" i="2" l="1"/>
  <c r="D14" i="2"/>
  <c r="E14" i="2"/>
  <c r="D24" i="2"/>
  <c r="E24" i="2"/>
  <c r="E27" i="2"/>
  <c r="D27" i="2"/>
  <c r="I26" i="2"/>
  <c r="I28" i="2"/>
  <c r="H26" i="2"/>
  <c r="H28" i="2"/>
  <c r="G26" i="2"/>
  <c r="G28" i="2"/>
  <c r="F26" i="2"/>
  <c r="F28" i="2"/>
  <c r="I15" i="2"/>
  <c r="I16" i="2"/>
  <c r="H15" i="2"/>
  <c r="H16" i="2"/>
  <c r="F15" i="2"/>
  <c r="F16" i="2"/>
  <c r="G15" i="2"/>
  <c r="G16" i="2"/>
  <c r="G17" i="2"/>
  <c r="G27" i="2" l="1"/>
  <c r="H27" i="2"/>
  <c r="F27" i="2"/>
  <c r="I27" i="2"/>
  <c r="I20" i="2"/>
  <c r="G24" i="2" l="1"/>
  <c r="G25" i="2"/>
  <c r="G19" i="2"/>
  <c r="G20" i="2"/>
  <c r="G21" i="2"/>
  <c r="G13" i="2"/>
  <c r="G8" i="2"/>
  <c r="G9" i="2"/>
  <c r="G10" i="2"/>
  <c r="G11" i="2"/>
  <c r="C12" i="2"/>
  <c r="I13" i="2"/>
  <c r="I17" i="2"/>
  <c r="I19" i="2"/>
  <c r="I21" i="2"/>
  <c r="I23" i="2"/>
  <c r="I25" i="2"/>
  <c r="H8" i="2"/>
  <c r="H9" i="2"/>
  <c r="H10" i="2"/>
  <c r="H11" i="2"/>
  <c r="H13" i="2"/>
  <c r="H17" i="2"/>
  <c r="H19" i="2"/>
  <c r="H20" i="2"/>
  <c r="H21" i="2"/>
  <c r="H23" i="2"/>
  <c r="H25" i="2"/>
  <c r="F13" i="2"/>
  <c r="F17" i="2"/>
  <c r="F19" i="2"/>
  <c r="F20" i="2"/>
  <c r="F21" i="2"/>
  <c r="F23" i="2"/>
  <c r="F25" i="2"/>
  <c r="G14" i="2"/>
  <c r="I14" i="2"/>
  <c r="I24" i="2"/>
  <c r="E22" i="2"/>
  <c r="F22" i="2" s="1"/>
  <c r="D22" i="2"/>
  <c r="D18" i="2"/>
  <c r="E18" i="2"/>
  <c r="C18" i="2"/>
  <c r="F18" i="2" l="1"/>
  <c r="I22" i="2"/>
  <c r="F14" i="2"/>
  <c r="F24" i="2"/>
  <c r="H24" i="2"/>
  <c r="H22" i="2"/>
  <c r="G18" i="2"/>
  <c r="I18" i="2"/>
  <c r="H18" i="2"/>
  <c r="H14" i="2"/>
  <c r="C7" i="2"/>
  <c r="C30" i="2" s="1"/>
  <c r="I8" i="2"/>
  <c r="I9" i="2"/>
  <c r="I10" i="2"/>
  <c r="I11" i="2"/>
  <c r="F8" i="2"/>
  <c r="F9" i="2"/>
  <c r="F10" i="2"/>
  <c r="F11" i="2"/>
  <c r="E12" i="2"/>
  <c r="D12" i="2"/>
  <c r="E7" i="2"/>
  <c r="D7" i="2"/>
  <c r="D30" i="2" l="1"/>
  <c r="E30" i="2"/>
  <c r="F12" i="2"/>
  <c r="G12" i="2"/>
  <c r="H12" i="2"/>
  <c r="I12" i="2"/>
  <c r="H7" i="2"/>
  <c r="I7" i="2"/>
  <c r="F7" i="2"/>
  <c r="G7" i="2"/>
  <c r="I30" i="2" l="1"/>
  <c r="H30" i="2"/>
  <c r="G30" i="2"/>
  <c r="F30" i="2"/>
</calcChain>
</file>

<file path=xl/sharedStrings.xml><?xml version="1.0" encoding="utf-8"?>
<sst xmlns="http://schemas.openxmlformats.org/spreadsheetml/2006/main" count="73" uniqueCount="64">
  <si>
    <t>1</t>
  </si>
  <si>
    <t>2</t>
  </si>
  <si>
    <t>3</t>
  </si>
  <si>
    <t>4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</si>
  <si>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</si>
  <si>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</si>
  <si>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</si>
  <si>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</si>
  <si>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</si>
  <si>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</si>
  <si>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</si>
  <si>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</si>
  <si>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</si>
  <si>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</si>
  <si>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</si>
  <si>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</si>
  <si>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</si>
  <si>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</si>
  <si>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0602</t>
  </si>
  <si>
    <t>Сбор, удаление отходов и очистка сточных вод</t>
  </si>
  <si>
    <t>1001</t>
  </si>
  <si>
    <t>Пенсионное обеспечение</t>
  </si>
  <si>
    <t>Итого:</t>
  </si>
  <si>
    <t>Единица измерения: тыс.руб.</t>
  </si>
  <si>
    <t xml:space="preserve">Код раздела, подраздела </t>
  </si>
  <si>
    <t>Наименование показателя</t>
  </si>
  <si>
    <t>Первоначальный план</t>
  </si>
  <si>
    <t>Уточненный план</t>
  </si>
  <si>
    <t>Исполнено</t>
  </si>
  <si>
    <t>Отклонение исполнения от первоначального плана</t>
  </si>
  <si>
    <t>Отклонение исполнения от уточненного плана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</si>
  <si>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</si>
  <si>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сумма</t>
  </si>
  <si>
    <t>%</t>
  </si>
  <si>
    <t>0100</t>
  </si>
  <si>
    <t>ОБЩЕГОСУДАРСТВЕННЫЕ ВОПРОСЫ</t>
  </si>
  <si>
    <t>0400</t>
  </si>
  <si>
    <t>НАЦИОНАЛЬНАЯ ЭКОНОМИКА</t>
  </si>
  <si>
    <t>0500</t>
  </si>
  <si>
    <t>ЖИЛИЩНО-КОММУНАЛЬНОЕ ХОЗЯЙСТВО</t>
  </si>
  <si>
    <t>0600</t>
  </si>
  <si>
    <t>ОХРАНА ОКРУЖАЮЩЕЙ СРЕДЫ</t>
  </si>
  <si>
    <t>1000</t>
  </si>
  <si>
    <t>СОЦИАЛЬНАЯ ПОЛИТИКА</t>
  </si>
  <si>
    <t>НАЦИОНАЛЬНАЯ БЕЗОПАСНОСТЬ И ПРАВООХРАНИТЕЛЬНАЯ ДЕЯТЕЛЬНОСТЬ</t>
  </si>
  <si>
    <t>0300</t>
  </si>
  <si>
    <t>Экономия по фактически предъявленным расходам</t>
  </si>
  <si>
    <t>-</t>
  </si>
  <si>
    <t>0409</t>
  </si>
  <si>
    <t>Дорожное хозяйство (дорожные фонды)</t>
  </si>
  <si>
    <t>1003</t>
  </si>
  <si>
    <t>Социальное обеспечение населения</t>
  </si>
  <si>
    <t>1100</t>
  </si>
  <si>
    <t>1101</t>
  </si>
  <si>
    <t>Физическая культура</t>
  </si>
  <si>
    <t>ФИЗИЧЕСКАЯ КУЛЬТУРА И СПОРТ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</si>
  <si>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</si>
  <si>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</si>
  <si>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0401</t>
  </si>
  <si>
    <t>Общеэкономическая вопросы</t>
  </si>
  <si>
    <t>Увеличены ассигнования  на решение вопросов местного значения</t>
  </si>
  <si>
    <t>0412</t>
  </si>
  <si>
    <t>Другие вопросы в области национальной экономики</t>
  </si>
  <si>
    <t>Сведения о фактически произведенных расходах ГП "Синдор"" по разделам и подразделам классификации расходов в сравнении с первоначально утвержденными и с уточненными значениями с учетом внесенных изменений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</si>
</sst>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D5AB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 style="thin">
        <color rgb="FFD9D9D9"/>
      </right>
      <top/>
      <bottom/>
      <diagonal/>
    </border>
  </borders>
  <cellStyleXfs count="26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4" fillId="0" borderId="8">
      <alignment horizontal="center" vertical="top" shrinkToFit="1"/>
    </xf>
    <xf numFmtId="0" fontId="2" fillId="0" borderId="9">
      <alignment horizontal="left" vertical="top" wrapText="1"/>
    </xf>
    <xf numFmtId="4" fontId="2" fillId="0" borderId="9">
      <alignment horizontal="right" vertical="top" shrinkToFit="1"/>
    </xf>
    <xf numFmtId="4" fontId="5" fillId="0" borderId="10">
      <alignment horizontal="right" vertical="top" shrinkToFit="1"/>
    </xf>
    <xf numFmtId="0" fontId="2" fillId="0" borderId="11"/>
    <xf numFmtId="0" fontId="2" fillId="0" borderId="12"/>
    <xf numFmtId="0" fontId="2" fillId="0" borderId="13"/>
    <xf numFmtId="0" fontId="6" fillId="2" borderId="14"/>
    <xf numFmtId="4" fontId="6" fillId="2" borderId="15">
      <alignment horizontal="right" shrinkToFit="1"/>
    </xf>
    <xf numFmtId="4" fontId="6" fillId="2" borderId="16">
      <alignment horizontal="right" shrinkToFit="1"/>
    </xf>
    <xf numFmtId="0" fontId="2" fillId="0" borderId="17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</cellStyleXfs>
  <cellXfs count="64">
    <xf numFmtId="0" fontId="0" fillId="0" borderId="0" xfId="0"/>
    <xf numFmtId="49" fontId="9" fillId="0" borderId="18" xfId="6" applyNumberFormat="1" applyFont="1" applyBorder="1" applyProtection="1">
      <alignment horizontal="center" vertical="center" wrapText="1"/>
    </xf>
    <xf numFmtId="49" fontId="9" fillId="0" borderId="18" xfId="7" applyNumberFormat="1" applyFont="1" applyBorder="1" applyProtection="1">
      <alignment horizontal="center" vertical="center" wrapText="1"/>
    </xf>
    <xf numFmtId="49" fontId="9" fillId="0" borderId="18" xfId="8" applyNumberFormat="1" applyFont="1" applyBorder="1" applyProtection="1">
      <alignment horizontal="center" vertical="center" wrapText="1"/>
    </xf>
    <xf numFmtId="0" fontId="10" fillId="0" borderId="18" xfId="0" applyFont="1" applyBorder="1" applyAlignment="1" applyProtection="1">
      <alignment horizontal="center"/>
      <protection locked="0"/>
    </xf>
    <xf numFmtId="4" fontId="9" fillId="5" borderId="18" xfId="11" applyNumberFormat="1" applyFont="1" applyFill="1" applyBorder="1" applyAlignment="1" applyProtection="1">
      <alignment horizontal="center" vertical="center" shrinkToFit="1"/>
    </xf>
    <xf numFmtId="4" fontId="9" fillId="5" borderId="18" xfId="12" applyNumberFormat="1" applyFont="1" applyFill="1" applyBorder="1" applyAlignment="1" applyProtection="1">
      <alignment horizontal="center" vertical="center" shrinkToFit="1"/>
    </xf>
    <xf numFmtId="49" fontId="8" fillId="0" borderId="18" xfId="9" applyNumberFormat="1" applyFont="1" applyBorder="1" applyProtection="1">
      <alignment horizontal="center" vertical="top" shrinkToFit="1"/>
    </xf>
    <xf numFmtId="0" fontId="8" fillId="0" borderId="18" xfId="10" quotePrefix="1" applyNumberFormat="1" applyFont="1" applyBorder="1" applyProtection="1">
      <alignment horizontal="left" vertical="top" wrapText="1"/>
    </xf>
    <xf numFmtId="4" fontId="8" fillId="0" borderId="18" xfId="11" applyNumberFormat="1" applyFont="1" applyBorder="1" applyAlignment="1" applyProtection="1">
      <alignment horizontal="center" vertical="center" shrinkToFit="1"/>
    </xf>
    <xf numFmtId="4" fontId="8" fillId="0" borderId="18" xfId="12" applyNumberFormat="1" applyFont="1" applyBorder="1" applyAlignment="1" applyProtection="1">
      <alignment horizontal="center" vertical="center" shrinkToFit="1"/>
    </xf>
    <xf numFmtId="49" fontId="8" fillId="7" borderId="18" xfId="9" applyNumberFormat="1" applyFont="1" applyFill="1" applyBorder="1" applyProtection="1">
      <alignment horizontal="center" vertical="top" shrinkToFit="1"/>
    </xf>
    <xf numFmtId="0" fontId="8" fillId="0" borderId="18" xfId="9" quotePrefix="1" applyNumberFormat="1" applyFont="1" applyBorder="1" applyAlignment="1" applyProtection="1">
      <alignment horizontal="left" vertical="top" wrapText="1"/>
    </xf>
    <xf numFmtId="4" fontId="8" fillId="6" borderId="18" xfId="11" applyNumberFormat="1" applyFont="1" applyFill="1" applyBorder="1" applyAlignment="1" applyProtection="1">
      <alignment horizontal="center" vertical="center" shrinkToFit="1"/>
    </xf>
    <xf numFmtId="4" fontId="8" fillId="6" borderId="18" xfId="12" applyNumberFormat="1" applyFont="1" applyFill="1" applyBorder="1" applyAlignment="1" applyProtection="1">
      <alignment horizontal="center" vertical="center" shrinkToFit="1"/>
    </xf>
    <xf numFmtId="0" fontId="8" fillId="0" borderId="22" xfId="10" quotePrefix="1" applyNumberFormat="1" applyFont="1" applyBorder="1" applyProtection="1">
      <alignment horizontal="left" vertical="top" wrapText="1"/>
    </xf>
    <xf numFmtId="49" fontId="9" fillId="5" borderId="18" xfId="9" applyNumberFormat="1" applyFont="1" applyFill="1" applyBorder="1" applyProtection="1">
      <alignment horizontal="center" vertical="top" shrinkToFit="1"/>
    </xf>
    <xf numFmtId="0" fontId="9" fillId="5" borderId="22" xfId="10" quotePrefix="1" applyNumberFormat="1" applyFont="1" applyFill="1" applyBorder="1" applyProtection="1">
      <alignment horizontal="left" vertical="top" wrapText="1"/>
    </xf>
    <xf numFmtId="0" fontId="8" fillId="0" borderId="18" xfId="13" applyNumberFormat="1" applyFont="1" applyBorder="1" applyProtection="1"/>
    <xf numFmtId="0" fontId="8" fillId="0" borderId="18" xfId="14" applyNumberFormat="1" applyFont="1" applyBorder="1" applyProtection="1"/>
    <xf numFmtId="4" fontId="8" fillId="0" borderId="18" xfId="14" applyNumberFormat="1" applyFont="1" applyBorder="1" applyAlignment="1" applyProtection="1">
      <alignment horizontal="center" vertical="center"/>
    </xf>
    <xf numFmtId="0" fontId="8" fillId="0" borderId="18" xfId="15" applyNumberFormat="1" applyFont="1" applyBorder="1" applyAlignment="1" applyProtection="1">
      <alignment horizontal="center" vertical="center"/>
    </xf>
    <xf numFmtId="0" fontId="8" fillId="0" borderId="1" xfId="19" applyNumberFormat="1" applyFont="1" applyBorder="1" applyProtection="1"/>
    <xf numFmtId="0" fontId="11" fillId="0" borderId="0" xfId="0" applyFont="1" applyProtection="1">
      <protection locked="0"/>
    </xf>
    <xf numFmtId="49" fontId="9" fillId="0" borderId="18" xfId="5" applyNumberFormat="1" applyFont="1" applyBorder="1" applyAlignment="1" applyProtection="1">
      <alignment horizontal="center" vertical="center" wrapText="1"/>
    </xf>
    <xf numFmtId="49" fontId="9" fillId="4" borderId="18" xfId="9" applyNumberFormat="1" applyFont="1" applyFill="1" applyBorder="1" applyProtection="1">
      <alignment horizontal="center" vertical="top" shrinkToFit="1"/>
    </xf>
    <xf numFmtId="0" fontId="9" fillId="4" borderId="23" xfId="10" quotePrefix="1" applyNumberFormat="1" applyFont="1" applyFill="1" applyBorder="1" applyProtection="1">
      <alignment horizontal="left" vertical="top" wrapText="1"/>
    </xf>
    <xf numFmtId="4" fontId="10" fillId="5" borderId="18" xfId="0" applyNumberFormat="1" applyFont="1" applyFill="1" applyBorder="1" applyAlignment="1" applyProtection="1">
      <alignment horizontal="center" vertical="center"/>
      <protection locked="0"/>
    </xf>
    <xf numFmtId="0" fontId="10" fillId="5" borderId="18" xfId="0" applyFont="1" applyFill="1" applyBorder="1" applyProtection="1">
      <protection locked="0"/>
    </xf>
    <xf numFmtId="4" fontId="11" fillId="0" borderId="18" xfId="0" applyNumberFormat="1" applyFont="1" applyBorder="1" applyAlignment="1" applyProtection="1">
      <alignment horizontal="center" vertical="center"/>
      <protection locked="0"/>
    </xf>
    <xf numFmtId="4" fontId="11" fillId="6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18" xfId="0" applyFont="1" applyFill="1" applyBorder="1" applyAlignment="1" applyProtection="1">
      <alignment vertical="top" wrapText="1"/>
      <protection locked="0"/>
    </xf>
    <xf numFmtId="0" fontId="11" fillId="0" borderId="18" xfId="0" applyFont="1" applyBorder="1" applyProtection="1">
      <protection locked="0"/>
    </xf>
    <xf numFmtId="0" fontId="11" fillId="6" borderId="18" xfId="0" applyFont="1" applyFill="1" applyBorder="1" applyAlignment="1" applyProtection="1">
      <alignment horizontal="left" vertical="center" wrapText="1"/>
      <protection locked="0"/>
    </xf>
    <xf numFmtId="0" fontId="9" fillId="5" borderId="18" xfId="10" quotePrefix="1" applyNumberFormat="1" applyFont="1" applyFill="1" applyBorder="1" applyProtection="1">
      <alignment horizontal="left" vertical="top" wrapText="1"/>
    </xf>
    <xf numFmtId="0" fontId="9" fillId="4" borderId="24" xfId="10" quotePrefix="1" applyNumberFormat="1" applyFont="1" applyFill="1" applyBorder="1" applyProtection="1">
      <alignment horizontal="left" vertical="top" wrapText="1"/>
    </xf>
    <xf numFmtId="4" fontId="11" fillId="5" borderId="18" xfId="0" applyNumberFormat="1" applyFont="1" applyFill="1" applyBorder="1" applyAlignment="1" applyProtection="1">
      <alignment horizontal="center" vertical="center"/>
      <protection locked="0"/>
    </xf>
    <xf numFmtId="0" fontId="11" fillId="6" borderId="18" xfId="0" applyFont="1" applyFill="1" applyBorder="1" applyAlignment="1" applyProtection="1">
      <alignment vertical="center"/>
      <protection locked="0"/>
    </xf>
    <xf numFmtId="4" fontId="11" fillId="0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wrapText="1"/>
      <protection locked="0"/>
    </xf>
    <xf numFmtId="0" fontId="11" fillId="5" borderId="18" xfId="0" applyFont="1" applyFill="1" applyBorder="1" applyProtection="1"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4" fontId="9" fillId="3" borderId="18" xfId="17" applyNumberFormat="1" applyFont="1" applyFill="1" applyBorder="1" applyAlignment="1" applyProtection="1">
      <alignment horizontal="center" vertical="center" shrinkToFit="1"/>
    </xf>
    <xf numFmtId="0" fontId="11" fillId="3" borderId="18" xfId="0" applyFont="1" applyFill="1" applyBorder="1" applyProtection="1">
      <protection locked="0"/>
    </xf>
    <xf numFmtId="0" fontId="11" fillId="0" borderId="1" xfId="0" applyFont="1" applyBorder="1" applyProtection="1">
      <protection locked="0"/>
    </xf>
    <xf numFmtId="0" fontId="9" fillId="0" borderId="1" xfId="1" applyNumberFormat="1" applyFont="1" applyProtection="1">
      <alignment horizontal="center" vertical="top" wrapText="1"/>
    </xf>
    <xf numFmtId="0" fontId="9" fillId="0" borderId="1" xfId="1" applyFont="1">
      <alignment horizontal="center" vertical="top" wrapText="1"/>
    </xf>
    <xf numFmtId="0" fontId="8" fillId="0" borderId="1" xfId="2" applyNumberFormat="1" applyFont="1" applyProtection="1">
      <alignment horizontal="right" vertical="top" wrapText="1"/>
    </xf>
    <xf numFmtId="0" fontId="8" fillId="0" borderId="1" xfId="2" applyFont="1">
      <alignment horizontal="right" vertical="top" wrapText="1"/>
    </xf>
    <xf numFmtId="49" fontId="9" fillId="0" borderId="18" xfId="3" applyNumberFormat="1" applyFont="1" applyFill="1" applyBorder="1" applyProtection="1">
      <alignment horizontal="center" vertical="center" wrapText="1"/>
    </xf>
    <xf numFmtId="49" fontId="9" fillId="0" borderId="18" xfId="3" applyFont="1" applyFill="1" applyBorder="1">
      <alignment horizontal="center" vertical="center" wrapText="1"/>
    </xf>
    <xf numFmtId="49" fontId="9" fillId="0" borderId="18" xfId="4" applyNumberFormat="1" applyFont="1" applyFill="1" applyBorder="1" applyProtection="1">
      <alignment horizontal="center" vertical="center" wrapText="1"/>
    </xf>
    <xf numFmtId="0" fontId="8" fillId="0" borderId="1" xfId="20" applyNumberFormat="1" applyFont="1" applyProtection="1">
      <alignment horizontal="left" vertical="top" wrapText="1"/>
    </xf>
    <xf numFmtId="0" fontId="8" fillId="0" borderId="1" xfId="20" applyFont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49" fontId="9" fillId="0" borderId="18" xfId="4" applyNumberFormat="1" applyFont="1" applyFill="1" applyBorder="1" applyAlignment="1" applyProtection="1">
      <alignment horizontal="center" vertical="center" wrapText="1"/>
    </xf>
    <xf numFmtId="49" fontId="9" fillId="0" borderId="18" xfId="5" applyNumberFormat="1" applyFont="1" applyFill="1" applyBorder="1" applyProtection="1">
      <alignment horizontal="center" vertical="center" wrapText="1"/>
    </xf>
    <xf numFmtId="49" fontId="9" fillId="0" borderId="18" xfId="5" applyFont="1" applyFill="1" applyBorder="1">
      <alignment horizontal="center" vertical="center" wrapText="1"/>
    </xf>
    <xf numFmtId="49" fontId="9" fillId="0" borderId="18" xfId="5" applyNumberFormat="1" applyFont="1" applyBorder="1" applyAlignment="1" applyProtection="1">
      <alignment horizontal="center" vertical="center" wrapText="1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center" vertical="center" wrapText="1"/>
    </xf>
    <xf numFmtId="0" fontId="9" fillId="2" borderId="21" xfId="16" applyNumberFormat="1" applyFont="1" applyBorder="1" applyAlignment="1" applyProtection="1">
      <alignment horizontal="center"/>
    </xf>
    <xf numFmtId="0" fontId="9" fillId="2" borderId="22" xfId="16" applyNumberFormat="1" applyFont="1" applyBorder="1" applyAlignment="1" applyProtection="1">
      <alignment horizontal="center"/>
    </xf>
  </cellXfs>
  <cellStyles count="26">
    <cellStyle name="br" xfId="23"/>
    <cellStyle name="col" xfId="22"/>
    <cellStyle name="ex58" xfId="17"/>
    <cellStyle name="ex59" xfId="18"/>
    <cellStyle name="ex60" xfId="9"/>
    <cellStyle name="ex61" xfId="10"/>
    <cellStyle name="ex62" xfId="11"/>
    <cellStyle name="ex63" xfId="12"/>
    <cellStyle name="st57" xfId="2"/>
    <cellStyle name="style0" xfId="24"/>
    <cellStyle name="td" xfId="25"/>
    <cellStyle name="tr" xfId="21"/>
    <cellStyle name="xl_bot_header" xfId="7"/>
    <cellStyle name="xl_bot_left_header" xfId="6"/>
    <cellStyle name="xl_bot_right_header" xfId="8"/>
    <cellStyle name="xl_footer" xfId="20"/>
    <cellStyle name="xl_header" xfId="1"/>
    <cellStyle name="xl_top_header" xfId="4"/>
    <cellStyle name="xl_top_left_header" xfId="3"/>
    <cellStyle name="xl_top_right_header" xfId="5"/>
    <cellStyle name="xl_total_bot" xfId="19"/>
    <cellStyle name="xl_total_left" xfId="16"/>
    <cellStyle name="xl_total_top" xfId="14"/>
    <cellStyle name="xl_total_top_left" xfId="13"/>
    <cellStyle name="xl_total_top_right" xfId="1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abSelected="1" zoomScaleNormal="100" workbookViewId="0">
      <pane ySplit="6" topLeftCell="A7" activePane="bottomLeft" state="frozen"/>
      <selection pane="bottomLeft" activeCell="J9" sqref="J9"/>
    </sheetView>
  </sheetViews>
  <sheetFormatPr defaultRowHeight="12.75" x14ac:dyDescent="0.2"/>
  <cols>
    <col min="1" max="1" width="11.28515625" style="23" customWidth="1"/>
    <col min="2" max="2" width="54.5703125" style="23" customWidth="1"/>
    <col min="3" max="3" width="15.42578125" style="23" customWidth="1"/>
    <col min="4" max="4" width="15.5703125" style="23" customWidth="1"/>
    <col min="5" max="5" width="10.85546875" style="23" customWidth="1"/>
    <col min="6" max="6" width="12.28515625" style="23" customWidth="1"/>
    <col min="7" max="7" width="9.140625" style="23"/>
    <col min="8" max="8" width="11.7109375" style="23" customWidth="1"/>
    <col min="9" max="9" width="12.5703125" style="23" customWidth="1"/>
    <col min="10" max="10" width="47" style="23" customWidth="1"/>
    <col min="11" max="16384" width="9.140625" style="23"/>
  </cols>
  <sheetData>
    <row r="1" spans="1:10" ht="15.2" customHeight="1" x14ac:dyDescent="0.2">
      <c r="A1" s="45"/>
      <c r="B1" s="46"/>
      <c r="C1" s="46"/>
      <c r="D1" s="46"/>
    </row>
    <row r="2" spans="1:10" ht="58.5" customHeight="1" x14ac:dyDescent="0.2">
      <c r="A2" s="54" t="s">
        <v>63</v>
      </c>
      <c r="B2" s="54"/>
      <c r="C2" s="54"/>
      <c r="D2" s="54"/>
      <c r="E2" s="54"/>
      <c r="F2" s="54"/>
      <c r="G2" s="54"/>
      <c r="H2" s="54"/>
      <c r="I2" s="54"/>
      <c r="J2" s="55"/>
    </row>
    <row r="3" spans="1:10" ht="15.2" customHeight="1" x14ac:dyDescent="0.2">
      <c r="A3" s="47"/>
      <c r="B3" s="48"/>
      <c r="C3" s="48"/>
      <c r="D3" s="48"/>
      <c r="H3" s="23" t="s">
        <v>23</v>
      </c>
    </row>
    <row r="4" spans="1:10" ht="39.75" customHeight="1" x14ac:dyDescent="0.2">
      <c r="A4" s="49" t="s">
        <v>24</v>
      </c>
      <c r="B4" s="51" t="s">
        <v>25</v>
      </c>
      <c r="C4" s="56" t="s">
        <v>26</v>
      </c>
      <c r="D4" s="56" t="s">
        <v>27</v>
      </c>
      <c r="E4" s="57" t="s">
        <v>28</v>
      </c>
      <c r="F4" s="59" t="s">
        <v>29</v>
      </c>
      <c r="G4" s="59"/>
      <c r="H4" s="59" t="s">
        <v>30</v>
      </c>
      <c r="I4" s="59"/>
      <c r="J4" s="60" t="s">
        <v>31</v>
      </c>
    </row>
    <row r="5" spans="1:10" ht="18.75" customHeight="1" x14ac:dyDescent="0.2">
      <c r="A5" s="50"/>
      <c r="B5" s="51"/>
      <c r="C5" s="56"/>
      <c r="D5" s="56"/>
      <c r="E5" s="58"/>
      <c r="F5" s="24" t="s">
        <v>32</v>
      </c>
      <c r="G5" s="24" t="s">
        <v>33</v>
      </c>
      <c r="H5" s="24" t="s">
        <v>32</v>
      </c>
      <c r="I5" s="24" t="s">
        <v>33</v>
      </c>
      <c r="J5" s="61"/>
    </row>
    <row r="6" spans="1:10" x14ac:dyDescent="0.2">
      <c r="A6" s="1" t="s">
        <v>0</v>
      </c>
      <c r="B6" s="2" t="s">
        <v>1</v>
      </c>
      <c r="C6" s="2" t="s">
        <v>2</v>
      </c>
      <c r="D6" s="3" t="s">
        <v>3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</row>
    <row r="7" spans="1:10" x14ac:dyDescent="0.2">
      <c r="A7" s="25" t="s">
        <v>34</v>
      </c>
      <c r="B7" s="26" t="s">
        <v>35</v>
      </c>
      <c r="C7" s="5">
        <f>SUM(C8:C11)</f>
        <v>7662.99</v>
      </c>
      <c r="D7" s="6">
        <f>SUM(D8:D11)</f>
        <v>16406.609</v>
      </c>
      <c r="E7" s="6">
        <f>SUM(E8:E11)</f>
        <v>8639.1490000000013</v>
      </c>
      <c r="F7" s="27">
        <f>E7-C7</f>
        <v>976.15900000000147</v>
      </c>
      <c r="G7" s="27">
        <f>E7/C7-100%</f>
        <v>0.12738617693615706</v>
      </c>
      <c r="H7" s="27">
        <f>E7-D7</f>
        <v>-7767.4599999999991</v>
      </c>
      <c r="I7" s="27">
        <f>E7/D7-100%</f>
        <v>-0.47343482129671033</v>
      </c>
      <c r="J7" s="28"/>
    </row>
    <row r="8" spans="1:10" ht="38.25" customHeight="1" x14ac:dyDescent="0.2">
      <c r="A8" s="7" t="s">
        <v>4</v>
      </c>
      <c r="B8" s="8" t="s">
        <v>5</v>
      </c>
      <c r="C8" s="29">
        <v>7585.009</v>
      </c>
      <c r="D8" s="9">
        <v>7912.1289999999999</v>
      </c>
      <c r="E8" s="10">
        <v>7415.1710000000003</v>
      </c>
      <c r="F8" s="30">
        <f t="shared" ref="F8:F28" si="0">E8-C8</f>
        <v>-169.83799999999974</v>
      </c>
      <c r="G8" s="30">
        <f t="shared" ref="G8:G11" si="1">E8/C8-100%</f>
        <v>-2.2391272047271094E-2</v>
      </c>
      <c r="H8" s="30">
        <f t="shared" ref="H8:H28" si="2">E8-D8</f>
        <v>-496.95799999999963</v>
      </c>
      <c r="I8" s="30">
        <f t="shared" ref="I8:I28" si="3">E8/D8-100%</f>
        <v>-6.2809643270477444E-2</v>
      </c>
      <c r="J8" s="31" t="s">
        <v>46</v>
      </c>
    </row>
    <row r="9" spans="1:10" ht="26.25" customHeight="1" x14ac:dyDescent="0.2">
      <c r="A9" s="7" t="s">
        <v>6</v>
      </c>
      <c r="B9" s="8" t="s">
        <v>7</v>
      </c>
      <c r="C9" s="29">
        <v>4.0979999999999999</v>
      </c>
      <c r="D9" s="9">
        <v>4.0979999999999999</v>
      </c>
      <c r="E9" s="10">
        <v>4.0979999999999999</v>
      </c>
      <c r="F9" s="30">
        <f t="shared" si="0"/>
        <v>0</v>
      </c>
      <c r="G9" s="30">
        <f t="shared" si="1"/>
        <v>0</v>
      </c>
      <c r="H9" s="30">
        <f t="shared" si="2"/>
        <v>0</v>
      </c>
      <c r="I9" s="30">
        <f t="shared" si="3"/>
        <v>0</v>
      </c>
      <c r="J9" s="32"/>
    </row>
    <row r="10" spans="1:10" ht="25.5" x14ac:dyDescent="0.2">
      <c r="A10" s="7" t="s">
        <v>8</v>
      </c>
      <c r="B10" s="8" t="s">
        <v>9</v>
      </c>
      <c r="C10" s="29">
        <v>50</v>
      </c>
      <c r="D10" s="9">
        <v>7270.5</v>
      </c>
      <c r="E10" s="10"/>
      <c r="F10" s="30">
        <f t="shared" si="0"/>
        <v>-50</v>
      </c>
      <c r="G10" s="30">
        <f t="shared" si="1"/>
        <v>-1</v>
      </c>
      <c r="H10" s="30">
        <f t="shared" si="2"/>
        <v>-7270.5</v>
      </c>
      <c r="I10" s="30">
        <f t="shared" si="3"/>
        <v>-1</v>
      </c>
      <c r="J10" s="33" t="s">
        <v>60</v>
      </c>
    </row>
    <row r="11" spans="1:10" ht="25.5" x14ac:dyDescent="0.2">
      <c r="A11" s="7" t="s">
        <v>10</v>
      </c>
      <c r="B11" s="8" t="s">
        <v>11</v>
      </c>
      <c r="C11" s="29">
        <v>23.882999999999999</v>
      </c>
      <c r="D11" s="9">
        <v>1219.8820000000001</v>
      </c>
      <c r="E11" s="10">
        <v>1219.8800000000001</v>
      </c>
      <c r="F11" s="30">
        <f t="shared" si="0"/>
        <v>1195.9970000000001</v>
      </c>
      <c r="G11" s="30">
        <f t="shared" si="1"/>
        <v>50.077335343131104</v>
      </c>
      <c r="H11" s="30">
        <f t="shared" si="2"/>
        <v>-1.9999999999527063E-3</v>
      </c>
      <c r="I11" s="30">
        <f t="shared" si="3"/>
        <v>-1.6395028371585241E-6</v>
      </c>
      <c r="J11" s="33" t="s">
        <v>60</v>
      </c>
    </row>
    <row r="12" spans="1:10" ht="25.5" x14ac:dyDescent="0.2">
      <c r="A12" s="16" t="s">
        <v>45</v>
      </c>
      <c r="B12" s="34" t="s">
        <v>44</v>
      </c>
      <c r="C12" s="27">
        <f>C13</f>
        <v>13.2</v>
      </c>
      <c r="D12" s="5">
        <f>SUM(D13)</f>
        <v>13.2</v>
      </c>
      <c r="E12" s="6">
        <f>SUM(E13)</f>
        <v>13.2</v>
      </c>
      <c r="F12" s="27">
        <f t="shared" si="0"/>
        <v>0</v>
      </c>
      <c r="G12" s="27">
        <f>E12/C12-100%</f>
        <v>0</v>
      </c>
      <c r="H12" s="27">
        <f t="shared" si="2"/>
        <v>0</v>
      </c>
      <c r="I12" s="27">
        <f t="shared" si="3"/>
        <v>0</v>
      </c>
      <c r="J12" s="28"/>
    </row>
    <row r="13" spans="1:10" ht="26.25" customHeight="1" x14ac:dyDescent="0.2">
      <c r="A13" s="7" t="s">
        <v>56</v>
      </c>
      <c r="B13" s="8" t="s">
        <v>57</v>
      </c>
      <c r="C13" s="29">
        <v>13.2</v>
      </c>
      <c r="D13" s="9">
        <v>13.2</v>
      </c>
      <c r="E13" s="10">
        <v>13.2</v>
      </c>
      <c r="F13" s="30">
        <f t="shared" si="0"/>
        <v>0</v>
      </c>
      <c r="G13" s="30">
        <f>E13/C13-100</f>
        <v>-99</v>
      </c>
      <c r="H13" s="30">
        <f t="shared" si="2"/>
        <v>0</v>
      </c>
      <c r="I13" s="30">
        <f t="shared" si="3"/>
        <v>0</v>
      </c>
      <c r="J13" s="31"/>
    </row>
    <row r="14" spans="1:10" ht="15" customHeight="1" x14ac:dyDescent="0.2">
      <c r="A14" s="25" t="s">
        <v>36</v>
      </c>
      <c r="B14" s="35" t="s">
        <v>37</v>
      </c>
      <c r="C14" s="27">
        <f>SUM(C15:C17)</f>
        <v>727.5</v>
      </c>
      <c r="D14" s="5">
        <f>SUM(D15:D17)</f>
        <v>2378.8379999999997</v>
      </c>
      <c r="E14" s="6">
        <f>SUM(E15:E17)</f>
        <v>2035.989</v>
      </c>
      <c r="F14" s="27">
        <f t="shared" si="0"/>
        <v>1308.489</v>
      </c>
      <c r="G14" s="36">
        <f t="shared" ref="G14:G17" si="4">E14/C14-100</f>
        <v>-97.201389690721655</v>
      </c>
      <c r="H14" s="27">
        <f t="shared" si="2"/>
        <v>-342.84899999999971</v>
      </c>
      <c r="I14" s="27">
        <f t="shared" si="3"/>
        <v>-0.14412456838170562</v>
      </c>
      <c r="J14" s="28"/>
    </row>
    <row r="15" spans="1:10" ht="25.5" customHeight="1" x14ac:dyDescent="0.2">
      <c r="A15" s="11" t="s">
        <v>58</v>
      </c>
      <c r="B15" s="12" t="s">
        <v>59</v>
      </c>
      <c r="C15" s="30"/>
      <c r="D15" s="13">
        <v>890.48900000000003</v>
      </c>
      <c r="E15" s="14">
        <v>890.48900000000003</v>
      </c>
      <c r="F15" s="30">
        <f t="shared" si="0"/>
        <v>890.48900000000003</v>
      </c>
      <c r="G15" s="30" t="e">
        <f t="shared" si="4"/>
        <v>#DIV/0!</v>
      </c>
      <c r="H15" s="30">
        <f t="shared" si="2"/>
        <v>0</v>
      </c>
      <c r="I15" s="30">
        <f t="shared" si="3"/>
        <v>0</v>
      </c>
      <c r="J15" s="33" t="s">
        <v>60</v>
      </c>
    </row>
    <row r="16" spans="1:10" ht="28.5" customHeight="1" x14ac:dyDescent="0.2">
      <c r="A16" s="11" t="s">
        <v>48</v>
      </c>
      <c r="B16" s="12" t="s">
        <v>49</v>
      </c>
      <c r="C16" s="30">
        <v>727</v>
      </c>
      <c r="D16" s="13">
        <v>1487.8489999999999</v>
      </c>
      <c r="E16" s="14">
        <v>1145</v>
      </c>
      <c r="F16" s="30">
        <f t="shared" si="0"/>
        <v>418</v>
      </c>
      <c r="G16" s="30">
        <f t="shared" si="4"/>
        <v>-98.425034387895465</v>
      </c>
      <c r="H16" s="30">
        <f t="shared" si="2"/>
        <v>-342.84899999999993</v>
      </c>
      <c r="I16" s="30">
        <f t="shared" si="3"/>
        <v>-0.23043265815280978</v>
      </c>
      <c r="J16" s="33" t="s">
        <v>60</v>
      </c>
    </row>
    <row r="17" spans="1:10" ht="16.5" customHeight="1" x14ac:dyDescent="0.2">
      <c r="A17" s="7" t="s">
        <v>61</v>
      </c>
      <c r="B17" s="12" t="s">
        <v>62</v>
      </c>
      <c r="C17" s="29">
        <v>0.5</v>
      </c>
      <c r="D17" s="9">
        <v>0.5</v>
      </c>
      <c r="E17" s="10">
        <v>0.5</v>
      </c>
      <c r="F17" s="30">
        <f t="shared" si="0"/>
        <v>0</v>
      </c>
      <c r="G17" s="30">
        <f t="shared" si="4"/>
        <v>-99</v>
      </c>
      <c r="H17" s="30">
        <f t="shared" si="2"/>
        <v>0</v>
      </c>
      <c r="I17" s="30">
        <f t="shared" si="3"/>
        <v>0</v>
      </c>
      <c r="J17" s="37"/>
    </row>
    <row r="18" spans="1:10" x14ac:dyDescent="0.2">
      <c r="A18" s="25" t="s">
        <v>38</v>
      </c>
      <c r="B18" s="26" t="s">
        <v>39</v>
      </c>
      <c r="C18" s="27">
        <f>SUM(C19:C21)</f>
        <v>4833.6289999999999</v>
      </c>
      <c r="D18" s="27">
        <f t="shared" ref="D18:E18" si="5">SUM(D19:D21)</f>
        <v>6651.5149999999994</v>
      </c>
      <c r="E18" s="27">
        <f t="shared" si="5"/>
        <v>6007.1260000000002</v>
      </c>
      <c r="F18" s="27">
        <f t="shared" si="0"/>
        <v>1173.4970000000003</v>
      </c>
      <c r="G18" s="27">
        <f>E18/C18-100%</f>
        <v>0.24277763146488907</v>
      </c>
      <c r="H18" s="27">
        <f t="shared" si="2"/>
        <v>-644.38899999999921</v>
      </c>
      <c r="I18" s="27">
        <f t="shared" si="3"/>
        <v>-9.6878530680604258E-2</v>
      </c>
      <c r="J18" s="28"/>
    </row>
    <row r="19" spans="1:10" x14ac:dyDescent="0.2">
      <c r="A19" s="7" t="s">
        <v>12</v>
      </c>
      <c r="B19" s="8" t="s">
        <v>13</v>
      </c>
      <c r="C19" s="29">
        <v>529</v>
      </c>
      <c r="D19" s="9">
        <v>629</v>
      </c>
      <c r="E19" s="10">
        <v>500.459</v>
      </c>
      <c r="F19" s="30">
        <f t="shared" si="0"/>
        <v>-28.540999999999997</v>
      </c>
      <c r="G19" s="38">
        <f t="shared" ref="G19:G21" si="6">E19/C19-100%</f>
        <v>-5.3952741020793948E-2</v>
      </c>
      <c r="H19" s="30">
        <f t="shared" si="2"/>
        <v>-128.541</v>
      </c>
      <c r="I19" s="30">
        <f t="shared" si="3"/>
        <v>-0.20435771065182828</v>
      </c>
      <c r="J19" s="31" t="s">
        <v>46</v>
      </c>
    </row>
    <row r="20" spans="1:10" ht="25.5" x14ac:dyDescent="0.2">
      <c r="A20" s="7" t="s">
        <v>14</v>
      </c>
      <c r="B20" s="8" t="s">
        <v>15</v>
      </c>
      <c r="C20" s="29">
        <v>650</v>
      </c>
      <c r="D20" s="9">
        <v>846.95</v>
      </c>
      <c r="E20" s="10">
        <v>720.93499999999995</v>
      </c>
      <c r="F20" s="30">
        <f t="shared" si="0"/>
        <v>70.934999999999945</v>
      </c>
      <c r="G20" s="38">
        <f t="shared" si="6"/>
        <v>0.10913076923076925</v>
      </c>
      <c r="H20" s="30">
        <f t="shared" si="2"/>
        <v>-126.0150000000001</v>
      </c>
      <c r="I20" s="30">
        <f>E20/D20-100%</f>
        <v>-0.14878682330716109</v>
      </c>
      <c r="J20" s="33" t="s">
        <v>60</v>
      </c>
    </row>
    <row r="21" spans="1:10" ht="20.25" customHeight="1" x14ac:dyDescent="0.2">
      <c r="A21" s="7" t="s">
        <v>16</v>
      </c>
      <c r="B21" s="8" t="s">
        <v>17</v>
      </c>
      <c r="C21" s="29">
        <v>3654.6289999999999</v>
      </c>
      <c r="D21" s="9">
        <v>5175.5649999999996</v>
      </c>
      <c r="E21" s="10">
        <v>4785.732</v>
      </c>
      <c r="F21" s="30">
        <f t="shared" si="0"/>
        <v>1131.1030000000001</v>
      </c>
      <c r="G21" s="38">
        <f t="shared" si="6"/>
        <v>0.30949872066357487</v>
      </c>
      <c r="H21" s="30">
        <f t="shared" si="2"/>
        <v>-389.83299999999963</v>
      </c>
      <c r="I21" s="30">
        <f t="shared" si="3"/>
        <v>-7.5321824766957701E-2</v>
      </c>
      <c r="J21" s="33" t="s">
        <v>60</v>
      </c>
    </row>
    <row r="22" spans="1:10" ht="0.75" customHeight="1" x14ac:dyDescent="0.2">
      <c r="A22" s="25" t="s">
        <v>40</v>
      </c>
      <c r="B22" s="26" t="s">
        <v>41</v>
      </c>
      <c r="C22" s="27">
        <f>C23</f>
        <v>0</v>
      </c>
      <c r="D22" s="5">
        <f>D23</f>
        <v>0</v>
      </c>
      <c r="E22" s="6">
        <f>E23</f>
        <v>0</v>
      </c>
      <c r="F22" s="27">
        <f t="shared" si="0"/>
        <v>0</v>
      </c>
      <c r="G22" s="27"/>
      <c r="H22" s="27">
        <f t="shared" si="2"/>
        <v>0</v>
      </c>
      <c r="I22" s="27" t="e">
        <f t="shared" si="3"/>
        <v>#DIV/0!</v>
      </c>
      <c r="J22" s="28"/>
    </row>
    <row r="23" spans="1:10" ht="13.5" hidden="1" customHeight="1" x14ac:dyDescent="0.2">
      <c r="A23" s="7" t="s">
        <v>18</v>
      </c>
      <c r="B23" s="15" t="s">
        <v>19</v>
      </c>
      <c r="C23" s="29"/>
      <c r="D23" s="9"/>
      <c r="E23" s="10"/>
      <c r="F23" s="30">
        <f t="shared" si="0"/>
        <v>0</v>
      </c>
      <c r="G23" s="30" t="s">
        <v>47</v>
      </c>
      <c r="H23" s="30">
        <f t="shared" si="2"/>
        <v>0</v>
      </c>
      <c r="I23" s="30" t="e">
        <f t="shared" si="3"/>
        <v>#DIV/0!</v>
      </c>
      <c r="J23" s="39"/>
    </row>
    <row r="24" spans="1:10" x14ac:dyDescent="0.2">
      <c r="A24" s="25" t="s">
        <v>42</v>
      </c>
      <c r="B24" s="26" t="s">
        <v>43</v>
      </c>
      <c r="C24" s="27">
        <f>SUM(C25:C26)</f>
        <v>125.124</v>
      </c>
      <c r="D24" s="5">
        <f>D25+D26</f>
        <v>125.124</v>
      </c>
      <c r="E24" s="6">
        <f>E25+E26</f>
        <v>125.116</v>
      </c>
      <c r="F24" s="27">
        <f t="shared" si="0"/>
        <v>-7.9999999999955662E-3</v>
      </c>
      <c r="G24" s="27">
        <f t="shared" ref="G24:G28" si="7">E24/C24-100%</f>
        <v>-6.3936574917655697E-5</v>
      </c>
      <c r="H24" s="27">
        <f t="shared" si="2"/>
        <v>-7.9999999999955662E-3</v>
      </c>
      <c r="I24" s="27">
        <f t="shared" si="3"/>
        <v>-6.3936574917655697E-5</v>
      </c>
      <c r="J24" s="28"/>
    </row>
    <row r="25" spans="1:10" ht="23.25" customHeight="1" x14ac:dyDescent="0.2">
      <c r="A25" s="7" t="s">
        <v>20</v>
      </c>
      <c r="B25" s="15" t="s">
        <v>21</v>
      </c>
      <c r="C25" s="29">
        <v>125.124</v>
      </c>
      <c r="D25" s="9">
        <v>125.124</v>
      </c>
      <c r="E25" s="10">
        <v>125.116</v>
      </c>
      <c r="F25" s="30">
        <f t="shared" si="0"/>
        <v>-7.9999999999955662E-3</v>
      </c>
      <c r="G25" s="30">
        <f t="shared" si="7"/>
        <v>-6.3936574917655697E-5</v>
      </c>
      <c r="H25" s="30">
        <f t="shared" si="2"/>
        <v>-7.9999999999955662E-3</v>
      </c>
      <c r="I25" s="30">
        <f t="shared" si="3"/>
        <v>-6.3936574917655697E-5</v>
      </c>
      <c r="J25" s="33"/>
    </row>
    <row r="26" spans="1:10" hidden="1" x14ac:dyDescent="0.2">
      <c r="A26" s="7" t="s">
        <v>50</v>
      </c>
      <c r="B26" s="15" t="s">
        <v>51</v>
      </c>
      <c r="C26" s="29"/>
      <c r="D26" s="9"/>
      <c r="E26" s="10"/>
      <c r="F26" s="30">
        <f t="shared" si="0"/>
        <v>0</v>
      </c>
      <c r="G26" s="30" t="e">
        <f t="shared" si="7"/>
        <v>#DIV/0!</v>
      </c>
      <c r="H26" s="30">
        <f t="shared" si="2"/>
        <v>0</v>
      </c>
      <c r="I26" s="30" t="e">
        <f t="shared" si="3"/>
        <v>#DIV/0!</v>
      </c>
      <c r="J26" s="32"/>
    </row>
    <row r="27" spans="1:10" x14ac:dyDescent="0.2">
      <c r="A27" s="16" t="s">
        <v>52</v>
      </c>
      <c r="B27" s="17" t="s">
        <v>55</v>
      </c>
      <c r="C27" s="27">
        <f>C28</f>
        <v>8369.7999999999993</v>
      </c>
      <c r="D27" s="5">
        <f>D28</f>
        <v>8620.6</v>
      </c>
      <c r="E27" s="6">
        <f>E28</f>
        <v>8231.4</v>
      </c>
      <c r="F27" s="27">
        <f t="shared" si="0"/>
        <v>-138.39999999999964</v>
      </c>
      <c r="G27" s="27">
        <f t="shared" si="7"/>
        <v>-1.6535640039188504E-2</v>
      </c>
      <c r="H27" s="27">
        <f t="shared" si="2"/>
        <v>-389.20000000000073</v>
      </c>
      <c r="I27" s="27">
        <f t="shared" si="3"/>
        <v>-4.5147669535763213E-2</v>
      </c>
      <c r="J27" s="40"/>
    </row>
    <row r="28" spans="1:10" x14ac:dyDescent="0.2">
      <c r="A28" s="7" t="s">
        <v>53</v>
      </c>
      <c r="B28" s="15" t="s">
        <v>54</v>
      </c>
      <c r="C28" s="29">
        <v>8369.7999999999993</v>
      </c>
      <c r="D28" s="9">
        <v>8620.6</v>
      </c>
      <c r="E28" s="10">
        <v>8231.4</v>
      </c>
      <c r="F28" s="30">
        <f t="shared" si="0"/>
        <v>-138.39999999999964</v>
      </c>
      <c r="G28" s="30">
        <f t="shared" si="7"/>
        <v>-1.6535640039188504E-2</v>
      </c>
      <c r="H28" s="30">
        <f t="shared" si="2"/>
        <v>-389.20000000000073</v>
      </c>
      <c r="I28" s="30">
        <f t="shared" si="3"/>
        <v>-4.5147669535763213E-2</v>
      </c>
      <c r="J28" s="31" t="s">
        <v>46</v>
      </c>
    </row>
    <row r="29" spans="1:10" x14ac:dyDescent="0.2">
      <c r="A29" s="18"/>
      <c r="B29" s="19"/>
      <c r="C29" s="20"/>
      <c r="D29" s="21"/>
      <c r="E29" s="41"/>
      <c r="F29" s="41"/>
      <c r="G29" s="29"/>
      <c r="H29" s="41"/>
      <c r="I29" s="41"/>
      <c r="J29" s="32"/>
    </row>
    <row r="30" spans="1:10" x14ac:dyDescent="0.2">
      <c r="A30" s="62" t="s">
        <v>22</v>
      </c>
      <c r="B30" s="63"/>
      <c r="C30" s="42">
        <f t="shared" ref="C30:I30" si="8">C24+C22+C18+C14+C12+C7+C27</f>
        <v>21732.242999999999</v>
      </c>
      <c r="D30" s="42">
        <f t="shared" si="8"/>
        <v>34195.885999999999</v>
      </c>
      <c r="E30" s="42">
        <f t="shared" si="8"/>
        <v>25051.980000000003</v>
      </c>
      <c r="F30" s="42">
        <f t="shared" si="8"/>
        <v>3319.7370000000019</v>
      </c>
      <c r="G30" s="42">
        <f t="shared" si="8"/>
        <v>-96.847825458934722</v>
      </c>
      <c r="H30" s="42">
        <f t="shared" si="8"/>
        <v>-9143.905999999999</v>
      </c>
      <c r="I30" s="42" t="e">
        <f t="shared" si="8"/>
        <v>#DIV/0!</v>
      </c>
      <c r="J30" s="43"/>
    </row>
    <row r="31" spans="1:10" x14ac:dyDescent="0.2">
      <c r="A31" s="22"/>
      <c r="B31" s="22"/>
      <c r="C31" s="22"/>
      <c r="D31" s="22"/>
      <c r="E31" s="44"/>
      <c r="F31" s="44"/>
      <c r="G31" s="44"/>
      <c r="H31" s="44"/>
      <c r="I31" s="44"/>
      <c r="J31" s="44"/>
    </row>
    <row r="32" spans="1:10" x14ac:dyDescent="0.2">
      <c r="A32" s="52"/>
      <c r="B32" s="53"/>
      <c r="C32" s="53"/>
      <c r="D32" s="53"/>
    </row>
  </sheetData>
  <mergeCells count="13">
    <mergeCell ref="A1:D1"/>
    <mergeCell ref="A3:D3"/>
    <mergeCell ref="A4:A5"/>
    <mergeCell ref="B4:B5"/>
    <mergeCell ref="A32:D32"/>
    <mergeCell ref="A2:J2"/>
    <mergeCell ref="C4:C5"/>
    <mergeCell ref="D4:D5"/>
    <mergeCell ref="E4:E5"/>
    <mergeCell ref="F4:G4"/>
    <mergeCell ref="H4:I4"/>
    <mergeCell ref="J4:J5"/>
    <mergeCell ref="A30:B30"/>
  </mergeCells>
  <pageMargins left="0.19685039370078741" right="0.19685039370078741" top="0.59055118110236227" bottom="0.19685039370078741" header="0" footer="0"/>
  <pageSetup paperSize="9" scale="70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РЧБ для работы (Кислякова Н.)&lt;/DocName&gt;&#10;  &lt;VariantName&gt;РЧБ для работы (Кислякова Н.)&lt;/VariantName&gt;&#10;  &lt;VariantLink&gt;1166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CC6EAC8-86BE-41F2-9E0B-F94D66C3166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Antonova</dc:creator>
  <cp:lastModifiedBy>Kislyakova</cp:lastModifiedBy>
  <cp:lastPrinted>2024-06-21T06:15:28Z</cp:lastPrinted>
  <dcterms:created xsi:type="dcterms:W3CDTF">2021-04-22T07:20:30Z</dcterms:created>
  <dcterms:modified xsi:type="dcterms:W3CDTF">2025-04-01T08:34:26Z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РЧБ для работы (Кислякова Н.)(5).xlsx</vt:lpwstr>
  </property>
  <property fmtid="{D5CDD505-2E9C-101B-9397-08002B2CF9AE}" pid="3" name="Название отчета">
    <vt:lpwstr>РЧБ для работы (Кислякова Н.)(5).xlsx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17-фу-кислякова-нн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