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20" yWindow="150" windowWidth="14925" windowHeight="12600"/>
  </bookViews>
  <sheets>
    <sheet name="Документ" sheetId="2" r:id="rId1"/>
  </sheets>
  <definedNames>
    <definedName name="_xlnm._FilterDatabase" localSheetId="0" hidden="1">Документ!$A$6:$I$136</definedName>
    <definedName name="_xlnm.Print_Titles" localSheetId="0">Документ!$6:$6</definedName>
  </definedNames>
  <calcPr calcId="145621"/>
</workbook>
</file>

<file path=xl/calcChain.xml><?xml version="1.0" encoding="utf-8"?>
<calcChain xmlns="http://schemas.openxmlformats.org/spreadsheetml/2006/main">
  <c r="E28" i="2" l="1"/>
  <c r="E29" i="2"/>
  <c r="E30" i="2"/>
  <c r="E31" i="2"/>
  <c r="E32" i="2"/>
  <c r="E33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3" i="2"/>
  <c r="E84" i="2"/>
  <c r="E85" i="2"/>
  <c r="E86" i="2"/>
  <c r="E87" i="2"/>
  <c r="E88" i="2"/>
  <c r="E89" i="2"/>
  <c r="E90" i="2"/>
  <c r="E91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8" i="2"/>
  <c r="E111" i="2"/>
  <c r="E112" i="2"/>
  <c r="E113" i="2"/>
  <c r="E114" i="2"/>
  <c r="E115" i="2"/>
  <c r="E116" i="2"/>
  <c r="E118" i="2"/>
  <c r="E119" i="2"/>
  <c r="E120" i="2"/>
  <c r="E121" i="2"/>
  <c r="E122" i="2"/>
  <c r="E124" i="2"/>
  <c r="E125" i="2"/>
  <c r="E129" i="2"/>
  <c r="E130" i="2"/>
  <c r="E131" i="2"/>
  <c r="E132" i="2"/>
  <c r="E133" i="2"/>
  <c r="E134" i="2"/>
  <c r="E135" i="2"/>
  <c r="E136" i="2"/>
  <c r="E22" i="2"/>
  <c r="E15" i="2"/>
  <c r="E16" i="2"/>
  <c r="D120" i="2" l="1"/>
  <c r="C120" i="2"/>
  <c r="F7" i="2" l="1"/>
  <c r="C43" i="2"/>
  <c r="C39" i="2"/>
  <c r="C47" i="2"/>
  <c r="C54" i="2"/>
  <c r="C58" i="2"/>
  <c r="C57" i="2" s="1"/>
  <c r="C62" i="2"/>
  <c r="C65" i="2"/>
  <c r="C68" i="2"/>
  <c r="C70" i="2"/>
  <c r="C72" i="2"/>
  <c r="C73" i="2"/>
  <c r="C85" i="2"/>
  <c r="C87" i="2"/>
  <c r="C90" i="2"/>
  <c r="C93" i="2"/>
  <c r="C96" i="2"/>
  <c r="C100" i="2"/>
  <c r="C104" i="2"/>
  <c r="C113" i="2"/>
  <c r="C99" i="2" s="1"/>
  <c r="F72" i="2"/>
  <c r="F85" i="2"/>
  <c r="F113" i="2"/>
  <c r="F100" i="2"/>
  <c r="G100" i="2"/>
  <c r="H100" i="2"/>
  <c r="D93" i="2"/>
  <c r="H96" i="2"/>
  <c r="H93" i="2" s="1"/>
  <c r="G96" i="2"/>
  <c r="G93" i="2" s="1"/>
  <c r="F96" i="2"/>
  <c r="F93" i="2" s="1"/>
  <c r="D96" i="2"/>
  <c r="H90" i="2"/>
  <c r="G90" i="2"/>
  <c r="F90" i="2"/>
  <c r="D90" i="2"/>
  <c r="H47" i="2"/>
  <c r="G47" i="2"/>
  <c r="F47" i="2"/>
  <c r="D47" i="2"/>
  <c r="D87" i="2"/>
  <c r="F87" i="2"/>
  <c r="G87" i="2"/>
  <c r="H87" i="2"/>
  <c r="G44" i="2"/>
  <c r="G43" i="2" s="1"/>
  <c r="G7" i="2" s="1"/>
  <c r="H44" i="2"/>
  <c r="H43" i="2" s="1"/>
  <c r="H7" i="2" s="1"/>
  <c r="F44" i="2"/>
  <c r="F43" i="2" s="1"/>
  <c r="D44" i="2"/>
  <c r="D43" i="2" s="1"/>
  <c r="C44" i="2"/>
  <c r="D9" i="2"/>
  <c r="C9" i="2"/>
  <c r="C127" i="2" l="1"/>
  <c r="D104" i="2"/>
  <c r="D85" i="2" l="1"/>
  <c r="H85" i="2"/>
  <c r="G85" i="2"/>
  <c r="D73" i="2"/>
  <c r="D70" i="2"/>
  <c r="H54" i="2"/>
  <c r="G54" i="2"/>
  <c r="F54" i="2"/>
  <c r="D54" i="2"/>
  <c r="H9" i="2"/>
  <c r="G9" i="2"/>
  <c r="G8" i="2" s="1"/>
  <c r="F9" i="2"/>
  <c r="D72" i="2" l="1"/>
  <c r="D132" i="2" l="1"/>
  <c r="D129" i="2"/>
  <c r="F129" i="2"/>
  <c r="G129" i="2"/>
  <c r="H129" i="2"/>
  <c r="C129" i="2"/>
  <c r="F104" i="2" l="1"/>
  <c r="G73" i="2"/>
  <c r="G72" i="2" s="1"/>
  <c r="H73" i="2"/>
  <c r="H72" i="2" s="1"/>
  <c r="F73" i="2"/>
  <c r="G63" i="2"/>
  <c r="G62" i="2" s="1"/>
  <c r="H63" i="2"/>
  <c r="H62" i="2" s="1"/>
  <c r="F63" i="2"/>
  <c r="F62" i="2" s="1"/>
  <c r="G35" i="2"/>
  <c r="G33" i="2" s="1"/>
  <c r="H35" i="2"/>
  <c r="H33" i="2" s="1"/>
  <c r="F35" i="2"/>
  <c r="F33" i="2" s="1"/>
  <c r="G41" i="2"/>
  <c r="H41" i="2"/>
  <c r="F41" i="2"/>
  <c r="E13" i="2" l="1"/>
  <c r="E14" i="2"/>
  <c r="C132" i="2" l="1"/>
  <c r="C41" i="2"/>
  <c r="C131" i="2" l="1"/>
  <c r="E10" i="2"/>
  <c r="E11" i="2"/>
  <c r="E12" i="2"/>
  <c r="E19" i="2"/>
  <c r="E20" i="2"/>
  <c r="E21" i="2"/>
  <c r="E25" i="2"/>
  <c r="E26" i="2"/>
  <c r="D131" i="2"/>
  <c r="D63" i="2"/>
  <c r="D62" i="2" s="1"/>
  <c r="D35" i="2"/>
  <c r="D33" i="2" s="1"/>
  <c r="D135" i="2" l="1"/>
  <c r="G120" i="2" l="1"/>
  <c r="H120" i="2"/>
  <c r="F120" i="2"/>
  <c r="D134" i="2" l="1"/>
  <c r="C135" i="2"/>
  <c r="D126" i="2"/>
  <c r="C126" i="2"/>
  <c r="C98" i="2" s="1"/>
  <c r="C137" i="2" s="1"/>
  <c r="D113" i="2"/>
  <c r="D99" i="2" s="1"/>
  <c r="D100" i="2"/>
  <c r="D98" i="2" l="1"/>
  <c r="C134" i="2"/>
  <c r="C66" i="2"/>
  <c r="C63" i="2"/>
  <c r="C35" i="2"/>
  <c r="C38" i="2"/>
  <c r="C31" i="2"/>
  <c r="C29" i="2"/>
  <c r="C27" i="2"/>
  <c r="C24" i="2"/>
  <c r="C18" i="2"/>
  <c r="C8" i="2"/>
  <c r="C33" i="2" l="1"/>
  <c r="C46" i="2"/>
  <c r="C23" i="2"/>
  <c r="C17" i="2"/>
  <c r="C7" i="2" l="1"/>
  <c r="G113" i="2" l="1"/>
  <c r="H113" i="2"/>
  <c r="G104" i="2"/>
  <c r="H104" i="2"/>
  <c r="D68" i="2"/>
  <c r="D66" i="2"/>
  <c r="D58" i="2"/>
  <c r="D39" i="2"/>
  <c r="D31" i="2"/>
  <c r="D29" i="2"/>
  <c r="D27" i="2"/>
  <c r="E27" i="2" s="1"/>
  <c r="D24" i="2"/>
  <c r="E24" i="2" s="1"/>
  <c r="D18" i="2"/>
  <c r="E18" i="2" s="1"/>
  <c r="E9" i="2"/>
  <c r="G70" i="2"/>
  <c r="H70" i="2"/>
  <c r="F70" i="2"/>
  <c r="G68" i="2"/>
  <c r="H68" i="2"/>
  <c r="F68" i="2"/>
  <c r="G66" i="2"/>
  <c r="H66" i="2"/>
  <c r="F66" i="2"/>
  <c r="G58" i="2"/>
  <c r="G57" i="2" s="1"/>
  <c r="H58" i="2"/>
  <c r="H57" i="2" s="1"/>
  <c r="F58" i="2"/>
  <c r="F57" i="2" s="1"/>
  <c r="G39" i="2"/>
  <c r="G38" i="2" s="1"/>
  <c r="H39" i="2"/>
  <c r="H38" i="2" s="1"/>
  <c r="F39" i="2"/>
  <c r="F38" i="2" s="1"/>
  <c r="G31" i="2"/>
  <c r="H31" i="2"/>
  <c r="F31" i="2"/>
  <c r="G29" i="2"/>
  <c r="H29" i="2"/>
  <c r="F29" i="2"/>
  <c r="G27" i="2"/>
  <c r="H27" i="2"/>
  <c r="F27" i="2"/>
  <c r="G24" i="2"/>
  <c r="H24" i="2"/>
  <c r="F24" i="2"/>
  <c r="G18" i="2"/>
  <c r="G17" i="2" s="1"/>
  <c r="H18" i="2"/>
  <c r="H17" i="2" s="1"/>
  <c r="F18" i="2"/>
  <c r="F17" i="2" s="1"/>
  <c r="H8" i="2"/>
  <c r="F8" i="2"/>
  <c r="D38" i="2" l="1"/>
  <c r="G23" i="2"/>
  <c r="F23" i="2"/>
  <c r="H23" i="2"/>
  <c r="D57" i="2"/>
  <c r="D8" i="2"/>
  <c r="D17" i="2"/>
  <c r="E17" i="2" s="1"/>
  <c r="F46" i="2"/>
  <c r="H46" i="2"/>
  <c r="D23" i="2"/>
  <c r="E23" i="2" s="1"/>
  <c r="G65" i="2"/>
  <c r="F65" i="2"/>
  <c r="H99" i="2"/>
  <c r="H98" i="2" s="1"/>
  <c r="G46" i="2"/>
  <c r="H65" i="2"/>
  <c r="G99" i="2"/>
  <c r="G98" i="2" s="1"/>
  <c r="D46" i="2"/>
  <c r="F99" i="2"/>
  <c r="F98" i="2" s="1"/>
  <c r="D65" i="2"/>
  <c r="D7" i="2" l="1"/>
  <c r="E8" i="2"/>
  <c r="H137" i="2" l="1"/>
  <c r="F137" i="2"/>
  <c r="G137" i="2"/>
  <c r="E7" i="2"/>
  <c r="D137" i="2"/>
  <c r="E137" i="2" s="1"/>
</calcChain>
</file>

<file path=xl/sharedStrings.xml><?xml version="1.0" encoding="utf-8"?>
<sst xmlns="http://schemas.openxmlformats.org/spreadsheetml/2006/main" count="283" uniqueCount="281">
  <si>
    <t>Классификация доходов бюджетов</t>
  </si>
  <si>
    <t>Прогноз доходов бюджета</t>
  </si>
  <si>
    <t>код</t>
  </si>
  <si>
    <t>1</t>
  </si>
  <si>
    <t>2</t>
  </si>
  <si>
    <t>3</t>
  </si>
  <si>
    <t>4</t>
  </si>
  <si>
    <t>5</t>
  </si>
  <si>
    <t>6</t>
  </si>
  <si>
    <t>7</t>
  </si>
  <si>
    <t>8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</si>
  <si>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</si>
  <si>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</si>
  <si>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</si>
  <si>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</si>
  <si>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</si>
  <si>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</si>
  <si>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</si>
  <si>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</si>
  <si>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</si>
  <si>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</si>
  <si>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</si>
  <si>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</si>
  <si>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</si>
  <si>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</si>
  <si>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</si>
  <si>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</si>
  <si>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</si>
  <si>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</si>
  <si>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</si>
  <si>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</si>
  <si>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</si>
  <si>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</si>
  <si>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</si>
  <si>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</si>
  <si>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</si>
  <si>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</si>
  <si>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00010600000000000000</t>
  </si>
  <si>
    <t>НАЛОГИ НА ИМУЩЕСТВО</t>
  </si>
  <si>
    <t>00010606000000000110</t>
  </si>
  <si>
    <t>Земельный налог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</si>
  <si>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</si>
  <si>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</si>
  <si>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</si>
  <si>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</si>
  <si>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</si>
  <si>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</si>
  <si>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</si>
  <si>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</si>
  <si>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</si>
  <si>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</si>
  <si>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</si>
  <si>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</si>
  <si>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</si>
  <si>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</si>
  <si>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</si>
  <si>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</si>
  <si>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</si>
  <si>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</si>
  <si>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</si>
  <si>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</si>
  <si>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</si>
  <si>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</si>
  <si>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</si>
  <si>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</si>
  <si>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</si>
  <si>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</si>
  <si>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</si>
  <si>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</si>
  <si>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</si>
  <si>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</si>
  <si>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</si>
  <si>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</si>
  <si>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</si>
  <si>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</si>
  <si>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</si>
  <si>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</si>
  <si>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</si>
  <si>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</si>
  <si>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</si>
  <si>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</si>
  <si>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</si>
  <si>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</si>
  <si>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</si>
  <si>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</si>
  <si>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</si>
  <si>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</si>
  <si>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</si>
  <si>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</si>
  <si>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</si>
  <si>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</si>
  <si>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</si>
  <si>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00020400000000000000</t>
  </si>
  <si>
    <t>БЕЗВОЗМЕЗДНЫЕ ПОСТУПЛЕНИЯ ОТ НЕГОСУДАРСТВЕННЫХ ОРГАНИЗАЦИЙ</t>
  </si>
  <si>
    <t>00020405000050000150</t>
  </si>
  <si>
    <t>Безвозмездные поступления от негосударственных организаций в бюджеты муниципальных районов</t>
  </si>
  <si>
    <t>Прочие безвозмездные поступления от негосударственных организаций в бюджеты муниципальных районов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</si>
  <si>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</si>
  <si>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</si>
  <si>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</si>
  <si>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</si>
  <si>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</si>
  <si>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</si>
  <si>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</si>
  <si>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</si>
  <si>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</si>
  <si>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ВСЕГО ДОХОДЫ</t>
  </si>
  <si>
    <t>Фактическое исполнение</t>
  </si>
  <si>
    <t>Оценка исполнения</t>
  </si>
  <si>
    <t>2023 год</t>
  </si>
  <si>
    <t>2024 год</t>
  </si>
  <si>
    <t>Единица измерения: руб.</t>
  </si>
  <si>
    <t>наименование показателя</t>
  </si>
  <si>
    <t>00010102010010000110</t>
  </si>
  <si>
    <t>00010102020010000110</t>
  </si>
  <si>
    <t>00010102030010000110</t>
  </si>
  <si>
    <t>00010102040010000110</t>
  </si>
  <si>
    <t>00010102080010000110</t>
  </si>
  <si>
    <t>00010502010020000110</t>
  </si>
  <si>
    <t>00010503010010000110</t>
  </si>
  <si>
    <t>00010504020020000110</t>
  </si>
  <si>
    <t>00010803010010000110</t>
  </si>
  <si>
    <t>00011201010010000120</t>
  </si>
  <si>
    <t>00011201030010000120</t>
  </si>
  <si>
    <t>00011201041010000120</t>
  </si>
  <si>
    <t>00011611050010000140</t>
  </si>
  <si>
    <t>00020405099050000150</t>
  </si>
  <si>
    <t>00021960010050000150</t>
  </si>
  <si>
    <t>ПРОЧИЕ НЕНАЛОГОВЫЕ ДОХОДЫ</t>
  </si>
  <si>
    <t>00011700000000000000</t>
  </si>
  <si>
    <t>2025 год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</si>
  <si>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</si>
  <si>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00010302230010000110</t>
  </si>
  <si>
    <t>00010302240010000110</t>
  </si>
  <si>
    <t>00010302250010000110</t>
  </si>
  <si>
    <t>00010302260010000110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</si>
  <si>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</si>
  <si>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</si>
  <si>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</si>
  <si>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</si>
  <si>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00010501010010000110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</si>
  <si>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</si>
  <si>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</si>
  <si>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00010606030000000110</t>
  </si>
  <si>
    <t>00010606040000000110</t>
  </si>
  <si>
    <t>Земельный налог с организаций</t>
  </si>
  <si>
    <t>Земельный налог с физических лиц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</si>
  <si>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</si>
  <si>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</si>
  <si>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</si>
  <si>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00010807150010000110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</si>
  <si>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</si>
  <si>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</si>
  <si>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</si>
  <si>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</si>
  <si>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</si>
  <si>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</si>
  <si>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</si>
  <si>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</si>
  <si>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00011302990000000130</t>
  </si>
  <si>
    <t>Прочие доходы от компенсации затрат государства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</si>
  <si>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</si>
  <si>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</si>
  <si>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</si>
  <si>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00011406010000000430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</si>
  <si>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</si>
  <si>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</si>
  <si>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</si>
  <si>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</si>
  <si>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</si>
  <si>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</si>
  <si>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</si>
  <si>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</si>
  <si>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</si>
  <si>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</si>
  <si>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</si>
  <si>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</si>
  <si>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</si>
  <si>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</si>
  <si>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</si>
  <si>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</si>
  <si>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</si>
  <si>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</si>
  <si>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</si>
  <si>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</si>
  <si>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</si>
  <si>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</si>
  <si>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00020215001000000150</t>
  </si>
  <si>
    <t>Дотации на выравнивание бюджетной обеспеченности</t>
  </si>
  <si>
    <t>00020219999000000150</t>
  </si>
  <si>
    <t>Прочие дотации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</si>
  <si>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</si>
  <si>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</si>
  <si>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</si>
  <si>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</si>
  <si>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00020229999000000150</t>
  </si>
  <si>
    <t>Прочие субсидии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</si>
  <si>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</si>
  <si>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</si>
  <si>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</si>
  <si>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</si>
  <si>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</si>
  <si>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</si>
  <si>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</si>
  <si>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</si>
  <si>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</si>
  <si>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00020239999000000150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</si>
  <si>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</si>
  <si>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</si>
  <si>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</si>
  <si>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</si>
  <si>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</si>
  <si>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</si>
  <si>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00020215002000000150</t>
  </si>
  <si>
    <t>Дотации бюджетам на поддержку мер по обеспечению сбалансированности бюджетов</t>
  </si>
  <si>
    <t>00020225519000000150</t>
  </si>
  <si>
    <t>Субсидии бюджетам на поддержку отрасли культуры</t>
  </si>
  <si>
    <t>00020249999000000150</t>
  </si>
  <si>
    <t>Прочие межбюджетные трансферты, передаваемые бюджетам</t>
  </si>
  <si>
    <t>00020705020050000150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</si>
  <si>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</si>
  <si>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00020700000000000000</t>
  </si>
  <si>
    <t>ПРОЧИЕ БЕЗВОЗМЕЗДНЫЕ ПОСТУПЛЕНИЯ</t>
  </si>
  <si>
    <t>00011105310000000120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</si>
  <si>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</si>
  <si>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00011105326000000120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</si>
  <si>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</si>
  <si>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</si>
  <si>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</si>
  <si>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</si>
  <si>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</si>
  <si>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2026 год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</si>
  <si>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</si>
  <si>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</si>
  <si>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</si>
  <si>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</si>
  <si>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00011109080050000120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</si>
  <si>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</si>
  <si>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</si>
  <si>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</si>
  <si>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</si>
  <si>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</si>
  <si>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</si>
  <si>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00011601333010000140</t>
  </si>
  <si>
    <t>00020225555050000150</t>
  </si>
  <si>
    <t>Субсидии бюджетам муниципальных районов на реализацию программ формирования современной городской среды</t>
  </si>
  <si>
    <t>00020225511050000150</t>
  </si>
  <si>
    <t>Субсидии бюджетам муниципальных районов на проведение комплексных кадастровых работ</t>
  </si>
  <si>
    <t>00020245179050000150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</si>
  <si>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</si>
  <si>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% исполнения 2024 г. к 2023 г.</t>
  </si>
  <si>
    <t>2027 год</t>
  </si>
  <si>
    <t>ЗАДОЛЖЕННОСТЬ И ПЕРЕРАСЧЕТЫ ПО ОТМЕНЕННЫМ НАЛОГАМ, СБОРАМ И ИНЫМ ОБЯЗАТЕЛЬНЫМ ПЛАТЕЖАМ</t>
  </si>
  <si>
    <t>00010900000000000000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</si>
  <si>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</si>
  <si>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налоги и сборы (по отмененным местным налогам и сборам)</t>
  </si>
  <si>
    <t>00010907000000000110</t>
  </si>
  <si>
    <t>00010907033050000110</t>
  </si>
  <si>
    <t>Невыясненные поступления</t>
  </si>
  <si>
    <t>00011701050050000180</t>
  </si>
  <si>
    <t>Налог на имущество физических лиц</t>
  </si>
  <si>
    <t>00010601000000000110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</si>
  <si>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</si>
  <si>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</si>
  <si>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охраняемых природных территориях)</t>
  </si>
  <si>
    <t>00011611130010000140</t>
  </si>
  <si>
    <t>Инициативные платежи, зачисляемые в бюджеты муниципальных районов</t>
  </si>
  <si>
    <t>00011715030050000150</t>
  </si>
  <si>
    <t xml:space="preserve">Прочие неналоговые доходы </t>
  </si>
  <si>
    <t>Инициативные платежи</t>
  </si>
  <si>
    <t>00011705000000000180</t>
  </si>
  <si>
    <t>00011715000000000150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</si>
  <si>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</si>
  <si>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</si>
  <si>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</si>
  <si>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</si>
  <si>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00020225098050000150</t>
  </si>
  <si>
    <t>00020225171050000150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</si>
  <si>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</si>
  <si>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00020245050050000150</t>
  </si>
  <si>
    <t>Сведения о доходах бюджета муниципального (района) округа по видам доходов на 2025 год и плановый период 2026 и 2027 годов в сравнении с ожидаемым исполнением за 2024 год и отчетом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</si>
</sst>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2" fillId="0" borderId="1">
      <alignment horizontal="left" vertical="center" wrapText="1"/>
    </xf>
    <xf numFmtId="0" fontId="2" fillId="0" borderId="1">
      <alignment vertical="center"/>
    </xf>
    <xf numFmtId="0" fontId="1" fillId="0" borderId="1">
      <alignment horizontal="center" vertical="center" wrapText="1"/>
    </xf>
    <xf numFmtId="0" fontId="2" fillId="0" borderId="1">
      <alignment horizontal="right" vertical="top"/>
    </xf>
    <xf numFmtId="49" fontId="2" fillId="0" borderId="2">
      <alignment horizontal="center" vertical="top" wrapText="1"/>
    </xf>
    <xf numFmtId="49" fontId="2" fillId="0" borderId="2">
      <alignment horizontal="center" vertical="center" wrapText="1"/>
    </xf>
    <xf numFmtId="49" fontId="1" fillId="0" borderId="2">
      <alignment horizontal="center" vertical="top" shrinkToFit="1"/>
    </xf>
    <xf numFmtId="0" fontId="1" fillId="0" borderId="2">
      <alignment horizontal="left" vertical="top" wrapText="1"/>
    </xf>
    <xf numFmtId="164" fontId="1" fillId="0" borderId="2">
      <alignment horizontal="right" vertical="top" wrapText="1"/>
    </xf>
    <xf numFmtId="164" fontId="1" fillId="0" borderId="2">
      <alignment horizontal="right" vertical="top" shrinkToFit="1"/>
    </xf>
    <xf numFmtId="49" fontId="2" fillId="0" borderId="2">
      <alignment horizontal="center" vertical="top" shrinkToFit="1"/>
    </xf>
    <xf numFmtId="0" fontId="2" fillId="0" borderId="2">
      <alignment horizontal="left" vertical="top" wrapText="1"/>
    </xf>
    <xf numFmtId="164" fontId="2" fillId="0" borderId="2">
      <alignment horizontal="right" vertical="top" shrinkToFit="1"/>
    </xf>
    <xf numFmtId="0" fontId="3" fillId="0" borderId="3"/>
    <xf numFmtId="0" fontId="3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2" borderId="1"/>
    <xf numFmtId="0" fontId="4" fillId="0" borderId="1"/>
    <xf numFmtId="4" fontId="1" fillId="0" borderId="2">
      <alignment horizontal="right" vertical="top" wrapText="1"/>
    </xf>
    <xf numFmtId="4" fontId="1" fillId="0" borderId="2">
      <alignment horizontal="right" vertical="top" shrinkToFit="1"/>
    </xf>
    <xf numFmtId="4" fontId="2" fillId="0" borderId="2">
      <alignment horizontal="right" vertical="top" shrinkToFit="1"/>
    </xf>
    <xf numFmtId="49" fontId="10" fillId="0" borderId="8">
      <alignment horizontal="center" vertical="center" wrapText="1"/>
    </xf>
    <xf numFmtId="49" fontId="10" fillId="0" borderId="9">
      <alignment horizontal="center" vertical="center" wrapText="1"/>
    </xf>
  </cellStyleXfs>
  <cellXfs count="90">
    <xf numFmtId="0" fontId="0" fillId="0" borderId="0" xfId="0"/>
    <xf numFmtId="0" fontId="8" fillId="0" borderId="1" xfId="2" applyNumberFormat="1" applyFont="1" applyProtection="1"/>
    <xf numFmtId="0" fontId="9" fillId="0" borderId="0" xfId="0" applyFont="1" applyProtection="1">
      <protection locked="0"/>
    </xf>
    <xf numFmtId="49" fontId="7" fillId="0" borderId="2" xfId="9" applyNumberFormat="1" applyFont="1" applyProtection="1">
      <alignment horizontal="center" vertical="top" shrinkToFit="1"/>
    </xf>
    <xf numFmtId="0" fontId="7" fillId="0" borderId="2" xfId="10" applyNumberFormat="1" applyFont="1" applyProtection="1">
      <alignment horizontal="left" vertical="top" wrapText="1"/>
    </xf>
    <xf numFmtId="0" fontId="8" fillId="0" borderId="2" xfId="14" applyNumberFormat="1" applyFont="1" applyProtection="1">
      <alignment horizontal="left" vertical="top" wrapText="1"/>
    </xf>
    <xf numFmtId="0" fontId="8" fillId="0" borderId="3" xfId="16" applyNumberFormat="1" applyFont="1" applyProtection="1"/>
    <xf numFmtId="4" fontId="7" fillId="0" borderId="2" xfId="11" applyNumberFormat="1" applyFont="1" applyProtection="1">
      <alignment horizontal="right" vertical="top" wrapText="1"/>
    </xf>
    <xf numFmtId="4" fontId="7" fillId="0" borderId="2" xfId="12" applyNumberFormat="1" applyFont="1" applyProtection="1">
      <alignment horizontal="right" vertical="top" shrinkToFit="1"/>
    </xf>
    <xf numFmtId="4" fontId="8" fillId="0" borderId="2" xfId="15" applyNumberFormat="1" applyFont="1" applyProtection="1">
      <alignment horizontal="right" vertical="top" shrinkToFit="1"/>
    </xf>
    <xf numFmtId="4" fontId="7" fillId="0" borderId="2" xfId="8" applyNumberFormat="1" applyFont="1" applyAlignment="1" applyProtection="1">
      <alignment horizontal="right" vertical="top" wrapText="1"/>
    </xf>
    <xf numFmtId="4" fontId="9" fillId="0" borderId="0" xfId="0" applyNumberFormat="1" applyFont="1" applyProtection="1">
      <protection locked="0"/>
    </xf>
    <xf numFmtId="49" fontId="8" fillId="0" borderId="5" xfId="8" applyNumberFormat="1" applyFont="1" applyBorder="1" applyProtection="1">
      <alignment horizontal="center" vertical="center" wrapText="1"/>
    </xf>
    <xf numFmtId="49" fontId="1" fillId="0" borderId="7" xfId="28" applyNumberFormat="1" applyFont="1" applyBorder="1" applyAlignment="1" applyProtection="1">
      <alignment horizontal="center" vertical="center" wrapText="1"/>
    </xf>
    <xf numFmtId="49" fontId="1" fillId="0" borderId="7" xfId="29" applyNumberFormat="1" applyFont="1" applyBorder="1" applyAlignment="1" applyProtection="1">
      <alignment horizontal="center" vertical="center" wrapText="1"/>
    </xf>
    <xf numFmtId="49" fontId="1" fillId="0" borderId="7" xfId="8" applyNumberFormat="1" applyFont="1" applyBorder="1" applyAlignment="1" applyProtection="1">
      <alignment horizontal="center" vertical="center" wrapText="1"/>
    </xf>
    <xf numFmtId="49" fontId="2" fillId="0" borderId="2" xfId="13" applyNumberFormat="1" applyFont="1" applyProtection="1">
      <alignment horizontal="center" vertical="top" shrinkToFit="1"/>
    </xf>
    <xf numFmtId="0" fontId="2" fillId="0" borderId="2" xfId="14" applyNumberFormat="1" applyFont="1" applyProtection="1">
      <alignment horizontal="left" vertical="top" wrapText="1"/>
    </xf>
    <xf numFmtId="49" fontId="7" fillId="0" borderId="4" xfId="9" applyNumberFormat="1" applyFont="1" applyBorder="1" applyProtection="1">
      <alignment horizontal="center" vertical="top" shrinkToFit="1"/>
    </xf>
    <xf numFmtId="0" fontId="7" fillId="0" borderId="4" xfId="10" applyNumberFormat="1" applyFont="1" applyBorder="1" applyProtection="1">
      <alignment horizontal="left" vertical="top" wrapText="1"/>
    </xf>
    <xf numFmtId="4" fontId="7" fillId="0" borderId="4" xfId="12" applyNumberFormat="1" applyFont="1" applyBorder="1" applyProtection="1">
      <alignment horizontal="right" vertical="top" shrinkToFit="1"/>
    </xf>
    <xf numFmtId="49" fontId="2" fillId="0" borderId="5" xfId="13" applyNumberFormat="1" applyFont="1" applyBorder="1" applyProtection="1">
      <alignment horizontal="center" vertical="top" shrinkToFit="1"/>
    </xf>
    <xf numFmtId="0" fontId="2" fillId="0" borderId="5" xfId="14" applyNumberFormat="1" applyFont="1" applyBorder="1" applyProtection="1">
      <alignment horizontal="left" vertical="top" wrapText="1"/>
    </xf>
    <xf numFmtId="4" fontId="8" fillId="0" borderId="5" xfId="15" applyNumberFormat="1" applyFont="1" applyBorder="1" applyProtection="1">
      <alignment horizontal="right" vertical="top" shrinkToFit="1"/>
    </xf>
    <xf numFmtId="49" fontId="9" fillId="0" borderId="7" xfId="0" applyNumberFormat="1" applyFont="1" applyBorder="1" applyAlignment="1" applyProtection="1">
      <alignment horizontal="center" vertical="top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4" fontId="9" fillId="0" borderId="7" xfId="0" applyNumberFormat="1" applyFont="1" applyBorder="1" applyProtection="1">
      <protection locked="0"/>
    </xf>
    <xf numFmtId="4" fontId="2" fillId="0" borderId="2" xfId="15" applyNumberFormat="1" applyFont="1" applyProtection="1">
      <alignment horizontal="right" vertical="top" shrinkToFit="1"/>
    </xf>
    <xf numFmtId="4" fontId="2" fillId="0" borderId="2" xfId="12" applyNumberFormat="1" applyFont="1" applyProtection="1">
      <alignment horizontal="right" vertical="top" shrinkToFit="1"/>
    </xf>
    <xf numFmtId="0" fontId="1" fillId="0" borderId="2" xfId="14" applyNumberFormat="1" applyFont="1" applyProtection="1">
      <alignment horizontal="left" vertical="top" wrapText="1"/>
    </xf>
    <xf numFmtId="49" fontId="1" fillId="0" borderId="2" xfId="13" applyNumberFormat="1" applyFont="1" applyProtection="1">
      <alignment horizontal="center" vertical="top" shrinkToFit="1"/>
    </xf>
    <xf numFmtId="4" fontId="1" fillId="0" borderId="2" xfId="15" applyNumberFormat="1" applyFont="1" applyProtection="1">
      <alignment horizontal="right" vertical="top" shrinkToFit="1"/>
    </xf>
    <xf numFmtId="4" fontId="7" fillId="0" borderId="2" xfId="12" applyNumberFormat="1" applyFont="1" applyFill="1" applyProtection="1">
      <alignment horizontal="right" vertical="top" shrinkToFit="1"/>
    </xf>
    <xf numFmtId="4" fontId="8" fillId="0" borderId="1" xfId="2" applyNumberFormat="1" applyFont="1" applyProtection="1"/>
    <xf numFmtId="4" fontId="1" fillId="0" borderId="2" xfId="15" applyNumberFormat="1" applyFont="1" applyFill="1" applyProtection="1">
      <alignment horizontal="right" vertical="top" shrinkToFit="1"/>
    </xf>
    <xf numFmtId="49" fontId="2" fillId="0" borderId="2" xfId="9" applyNumberFormat="1" applyFont="1" applyProtection="1">
      <alignment horizontal="center" vertical="top" shrinkToFit="1"/>
    </xf>
    <xf numFmtId="0" fontId="2" fillId="0" borderId="2" xfId="10" applyNumberFormat="1" applyFont="1" applyProtection="1">
      <alignment horizontal="left" vertical="top" wrapText="1"/>
    </xf>
    <xf numFmtId="4" fontId="2" fillId="0" borderId="2" xfId="27" applyNumberFormat="1" applyProtection="1">
      <alignment horizontal="right" vertical="top" shrinkToFit="1"/>
    </xf>
    <xf numFmtId="0" fontId="2" fillId="0" borderId="2" xfId="14" applyNumberFormat="1" applyProtection="1">
      <alignment horizontal="left" vertical="top" wrapText="1"/>
    </xf>
    <xf numFmtId="4" fontId="2" fillId="0" borderId="2" xfId="27" applyNumberFormat="1" applyFill="1" applyProtection="1">
      <alignment horizontal="right" vertical="top" shrinkToFit="1"/>
    </xf>
    <xf numFmtId="49" fontId="2" fillId="3" borderId="2" xfId="13" applyNumberFormat="1" applyFont="1" applyFill="1" applyProtection="1">
      <alignment horizontal="center" vertical="top" shrinkToFit="1"/>
    </xf>
    <xf numFmtId="49" fontId="1" fillId="0" borderId="2" xfId="9" applyNumberFormat="1" applyProtection="1">
      <alignment horizontal="center" vertical="top" shrinkToFit="1"/>
    </xf>
    <xf numFmtId="0" fontId="1" fillId="0" borderId="2" xfId="10" applyNumberFormat="1" applyProtection="1">
      <alignment horizontal="left" vertical="top" wrapText="1"/>
    </xf>
    <xf numFmtId="49" fontId="2" fillId="0" borderId="2" xfId="13" applyNumberFormat="1" applyProtection="1">
      <alignment horizontal="center" vertical="top" shrinkToFit="1"/>
    </xf>
    <xf numFmtId="4" fontId="7" fillId="0" borderId="10" xfId="12" applyNumberFormat="1" applyFont="1" applyBorder="1" applyProtection="1">
      <alignment horizontal="right" vertical="top" shrinkToFit="1"/>
    </xf>
    <xf numFmtId="4" fontId="1" fillId="0" borderId="1" xfId="26" applyNumberFormat="1" applyFill="1" applyBorder="1" applyProtection="1">
      <alignment horizontal="right" vertical="top" shrinkToFit="1"/>
    </xf>
    <xf numFmtId="4" fontId="2" fillId="0" borderId="4" xfId="27" applyNumberFormat="1" applyBorder="1" applyProtection="1">
      <alignment horizontal="right" vertical="top" shrinkToFit="1"/>
    </xf>
    <xf numFmtId="4" fontId="7" fillId="0" borderId="5" xfId="12" applyNumberFormat="1" applyFont="1" applyBorder="1" applyProtection="1">
      <alignment horizontal="right" vertical="top" shrinkToFit="1"/>
    </xf>
    <xf numFmtId="4" fontId="7" fillId="0" borderId="12" xfId="12" applyNumberFormat="1" applyFont="1" applyBorder="1" applyProtection="1">
      <alignment horizontal="right" vertical="top" shrinkToFit="1"/>
    </xf>
    <xf numFmtId="4" fontId="2" fillId="3" borderId="2" xfId="0" applyNumberFormat="1" applyFont="1" applyFill="1" applyBorder="1" applyAlignment="1">
      <alignment horizontal="right"/>
    </xf>
    <xf numFmtId="49" fontId="9" fillId="3" borderId="2" xfId="0" applyNumberFormat="1" applyFont="1" applyFill="1" applyBorder="1" applyAlignment="1">
      <alignment horizontal="left" wrapText="1"/>
    </xf>
    <xf numFmtId="49" fontId="1" fillId="3" borderId="7" xfId="7" applyNumberFormat="1" applyFont="1" applyFill="1" applyBorder="1" applyAlignment="1" applyProtection="1">
      <alignment horizontal="center" vertical="center" wrapText="1"/>
    </xf>
    <xf numFmtId="49" fontId="1" fillId="3" borderId="7" xfId="7" applyFont="1" applyFill="1" applyBorder="1" applyAlignment="1">
      <alignment horizontal="center" vertical="center" wrapText="1"/>
    </xf>
    <xf numFmtId="49" fontId="8" fillId="3" borderId="5" xfId="8" applyNumberFormat="1" applyFont="1" applyFill="1" applyBorder="1" applyProtection="1">
      <alignment horizontal="center" vertical="center" wrapText="1"/>
    </xf>
    <xf numFmtId="4" fontId="7" fillId="3" borderId="2" xfId="11" applyNumberFormat="1" applyFont="1" applyFill="1" applyProtection="1">
      <alignment horizontal="right" vertical="top" wrapText="1"/>
    </xf>
    <xf numFmtId="4" fontId="7" fillId="3" borderId="2" xfId="12" applyNumberFormat="1" applyFont="1" applyFill="1" applyProtection="1">
      <alignment horizontal="right" vertical="top" shrinkToFit="1"/>
    </xf>
    <xf numFmtId="4" fontId="2" fillId="3" borderId="2" xfId="0" applyNumberFormat="1" applyFont="1" applyFill="1" applyBorder="1" applyAlignment="1">
      <alignment horizontal="right" vertical="top"/>
    </xf>
    <xf numFmtId="4" fontId="2" fillId="3" borderId="2" xfId="15" applyNumberFormat="1" applyFont="1" applyFill="1" applyAlignment="1" applyProtection="1">
      <alignment horizontal="right" vertical="top" shrinkToFit="1"/>
    </xf>
    <xf numFmtId="4" fontId="8" fillId="3" borderId="2" xfId="15" applyNumberFormat="1" applyFont="1" applyFill="1" applyProtection="1">
      <alignment horizontal="right" vertical="top" shrinkToFit="1"/>
    </xf>
    <xf numFmtId="4" fontId="7" fillId="3" borderId="4" xfId="12" applyNumberFormat="1" applyFont="1" applyFill="1" applyBorder="1" applyProtection="1">
      <alignment horizontal="right" vertical="top" shrinkToFit="1"/>
    </xf>
    <xf numFmtId="4" fontId="9" fillId="3" borderId="7" xfId="0" applyNumberFormat="1" applyFont="1" applyFill="1" applyBorder="1" applyProtection="1">
      <protection locked="0"/>
    </xf>
    <xf numFmtId="4" fontId="1" fillId="3" borderId="2" xfId="15" applyNumberFormat="1" applyFont="1" applyFill="1" applyProtection="1">
      <alignment horizontal="right" vertical="top" shrinkToFit="1"/>
    </xf>
    <xf numFmtId="4" fontId="2" fillId="3" borderId="2" xfId="12" applyNumberFormat="1" applyFont="1" applyFill="1" applyProtection="1">
      <alignment horizontal="right" vertical="top" shrinkToFit="1"/>
    </xf>
    <xf numFmtId="4" fontId="7" fillId="3" borderId="2" xfId="8" applyNumberFormat="1" applyFont="1" applyFill="1" applyAlignment="1" applyProtection="1">
      <alignment horizontal="right" vertical="top" wrapText="1"/>
    </xf>
    <xf numFmtId="0" fontId="8" fillId="3" borderId="3" xfId="16" applyNumberFormat="1" applyFont="1" applyFill="1" applyProtection="1"/>
    <xf numFmtId="4" fontId="9" fillId="3" borderId="0" xfId="0" applyNumberFormat="1" applyFont="1" applyFill="1" applyProtection="1">
      <protection locked="0"/>
    </xf>
    <xf numFmtId="0" fontId="9" fillId="3" borderId="0" xfId="0" applyFont="1" applyFill="1" applyProtection="1">
      <protection locked="0"/>
    </xf>
    <xf numFmtId="4" fontId="12" fillId="3" borderId="1" xfId="0" applyNumberFormat="1" applyFont="1" applyFill="1" applyBorder="1" applyAlignment="1">
      <alignment horizontal="right"/>
    </xf>
    <xf numFmtId="4" fontId="1" fillId="0" borderId="2" xfId="27" applyNumberFormat="1" applyFont="1" applyFill="1" applyProtection="1">
      <alignment horizontal="right" vertical="top" shrinkToFit="1"/>
    </xf>
    <xf numFmtId="4" fontId="2" fillId="3" borderId="2" xfId="15" applyNumberFormat="1" applyFont="1" applyFill="1" applyProtection="1">
      <alignment horizontal="right" vertical="top" shrinkToFit="1"/>
    </xf>
    <xf numFmtId="0" fontId="1" fillId="0" borderId="2" xfId="10" applyNumberFormat="1" applyFont="1" applyProtection="1">
      <alignment horizontal="left" vertical="top" wrapText="1"/>
    </xf>
    <xf numFmtId="49" fontId="1" fillId="0" borderId="2" xfId="9" applyNumberFormat="1" applyFont="1" applyProtection="1">
      <alignment horizontal="center" vertical="top" shrinkToFit="1"/>
    </xf>
    <xf numFmtId="4" fontId="9" fillId="0" borderId="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4" fontId="13" fillId="0" borderId="1" xfId="0" applyNumberFormat="1" applyFont="1" applyFill="1" applyBorder="1" applyAlignment="1">
      <alignment vertical="top" wrapText="1"/>
    </xf>
    <xf numFmtId="4" fontId="1" fillId="0" borderId="2" xfId="12" applyNumberFormat="1" applyFont="1" applyProtection="1">
      <alignment horizontal="right" vertical="top" shrinkToFit="1"/>
    </xf>
    <xf numFmtId="49" fontId="1" fillId="3" borderId="7" xfId="8" applyNumberFormat="1" applyFont="1" applyFill="1" applyBorder="1" applyAlignment="1" applyProtection="1">
      <alignment horizontal="center" vertical="center" wrapText="1"/>
    </xf>
    <xf numFmtId="49" fontId="1" fillId="3" borderId="7" xfId="8" applyFont="1" applyFill="1" applyBorder="1" applyAlignment="1">
      <alignment horizontal="center" vertical="center" wrapText="1"/>
    </xf>
    <xf numFmtId="4" fontId="2" fillId="3" borderId="2" xfId="27" applyNumberFormat="1" applyFill="1" applyProtection="1">
      <alignment horizontal="right" vertical="top" shrinkToFit="1"/>
    </xf>
    <xf numFmtId="4" fontId="1" fillId="3" borderId="2" xfId="27" applyNumberFormat="1" applyFont="1" applyFill="1" applyProtection="1">
      <alignment horizontal="right" vertical="top" shrinkToFit="1"/>
    </xf>
    <xf numFmtId="0" fontId="11" fillId="0" borderId="1" xfId="1" applyNumberFormat="1" applyFont="1" applyAlignment="1" applyProtection="1">
      <alignment horizontal="center" vertical="top" wrapText="1"/>
    </xf>
    <xf numFmtId="0" fontId="8" fillId="0" borderId="1" xfId="17" applyNumberFormat="1" applyFont="1" applyProtection="1">
      <alignment horizontal="left" vertical="top" wrapText="1"/>
    </xf>
    <xf numFmtId="0" fontId="8" fillId="0" borderId="1" xfId="17" applyFont="1">
      <alignment horizontal="left" vertical="top" wrapText="1"/>
    </xf>
    <xf numFmtId="0" fontId="2" fillId="0" borderId="6" xfId="6" applyNumberFormat="1" applyFont="1" applyBorder="1" applyProtection="1">
      <alignment horizontal="right" vertical="top"/>
    </xf>
    <xf numFmtId="0" fontId="8" fillId="0" borderId="6" xfId="6" applyFont="1" applyBorder="1">
      <alignment horizontal="right" vertical="top"/>
    </xf>
    <xf numFmtId="49" fontId="1" fillId="0" borderId="7" xfId="7" applyNumberFormat="1" applyFont="1" applyBorder="1" applyAlignment="1" applyProtection="1">
      <alignment horizontal="center" vertical="center" wrapText="1"/>
    </xf>
    <xf numFmtId="49" fontId="1" fillId="0" borderId="7" xfId="7" applyFont="1" applyBorder="1" applyAlignment="1">
      <alignment horizontal="center" vertical="center" wrapText="1"/>
    </xf>
    <xf numFmtId="49" fontId="1" fillId="0" borderId="7" xfId="8" applyNumberFormat="1" applyFont="1" applyBorder="1" applyAlignment="1" applyProtection="1">
      <alignment horizontal="center" vertical="center" wrapText="1"/>
    </xf>
    <xf numFmtId="49" fontId="7" fillId="0" borderId="10" xfId="8" applyNumberFormat="1" applyFont="1" applyBorder="1" applyAlignment="1" applyProtection="1">
      <alignment horizontal="left" vertical="top" wrapText="1"/>
    </xf>
    <xf numFmtId="49" fontId="7" fillId="0" borderId="11" xfId="8" applyNumberFormat="1" applyFont="1" applyBorder="1" applyAlignment="1" applyProtection="1">
      <alignment horizontal="left" vertical="top" wrapText="1"/>
    </xf>
  </cellXfs>
  <cellStyles count="30">
    <cellStyle name="br" xfId="20"/>
    <cellStyle name="col" xfId="19"/>
    <cellStyle name="st24" xfId="11"/>
    <cellStyle name="st25" xfId="12"/>
    <cellStyle name="st26" xfId="15"/>
    <cellStyle name="style0" xfId="21"/>
    <cellStyle name="td" xfId="22"/>
    <cellStyle name="tr" xfId="18"/>
    <cellStyle name="xl_center_header" xfId="28"/>
    <cellStyle name="xl_right_header" xfId="29"/>
    <cellStyle name="xl21" xfId="23"/>
    <cellStyle name="xl22" xfId="1"/>
    <cellStyle name="xl23" xfId="3"/>
    <cellStyle name="xl24" xfId="4"/>
    <cellStyle name="xl25" xfId="8"/>
    <cellStyle name="xl26" xfId="9"/>
    <cellStyle name="xl27" xfId="13"/>
    <cellStyle name="xl28" xfId="16"/>
    <cellStyle name="xl29" xfId="24"/>
    <cellStyle name="xl30" xfId="7"/>
    <cellStyle name="xl31" xfId="10"/>
    <cellStyle name="xl32" xfId="14"/>
    <cellStyle name="xl33" xfId="5"/>
    <cellStyle name="xl34" xfId="25"/>
    <cellStyle name="xl35" xfId="26"/>
    <cellStyle name="xl36" xfId="27"/>
    <cellStyle name="xl37" xfId="6"/>
    <cellStyle name="xl38" xfId="17"/>
    <cellStyle name="xl39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"/>
  <sheetViews>
    <sheetView showGridLines="0" tabSelected="1" zoomScale="86" zoomScaleNormal="86" zoomScaleSheetLayoutView="85" zoomScalePageLayoutView="85" workbookViewId="0">
      <pane ySplit="6" topLeftCell="A7" activePane="bottomLeft" state="frozen"/>
      <selection pane="bottomLeft" activeCell="I1" sqref="I1"/>
    </sheetView>
  </sheetViews>
  <sheetFormatPr defaultRowHeight="15" outlineLevelRow="3" x14ac:dyDescent="0.25"/>
  <cols>
    <col min="1" max="1" width="25.5703125" style="2" customWidth="1"/>
    <col min="2" max="2" width="93.85546875" style="2" customWidth="1"/>
    <col min="3" max="3" width="18" style="66" customWidth="1"/>
    <col min="4" max="4" width="19.7109375" style="66" customWidth="1"/>
    <col min="5" max="8" width="16.5703125" style="2" customWidth="1"/>
    <col min="9" max="9" width="14.42578125" style="2" customWidth="1"/>
    <col min="10" max="10" width="13.5703125" style="2" customWidth="1"/>
    <col min="11" max="11" width="14.7109375" style="2" customWidth="1"/>
    <col min="12" max="12" width="13.7109375" style="2" bestFit="1" customWidth="1"/>
    <col min="13" max="16384" width="9.140625" style="2"/>
  </cols>
  <sheetData>
    <row r="1" spans="1:12" ht="17.25" customHeight="1" x14ac:dyDescent="0.25">
      <c r="A1" s="80" t="s">
        <v>280</v>
      </c>
      <c r="B1" s="80"/>
      <c r="C1" s="80"/>
      <c r="D1" s="80"/>
      <c r="E1" s="80"/>
      <c r="F1" s="80"/>
      <c r="G1" s="80"/>
      <c r="H1" s="80"/>
      <c r="I1" s="1"/>
    </row>
    <row r="2" spans="1:12" ht="20.25" customHeight="1" x14ac:dyDescent="0.25">
      <c r="A2" s="80"/>
      <c r="B2" s="80"/>
      <c r="C2" s="80"/>
      <c r="D2" s="80"/>
      <c r="E2" s="80"/>
      <c r="F2" s="80"/>
      <c r="G2" s="80"/>
      <c r="H2" s="80"/>
      <c r="I2" s="1"/>
    </row>
    <row r="3" spans="1:12" ht="21" customHeight="1" x14ac:dyDescent="0.25">
      <c r="A3" s="83" t="s">
        <v>111</v>
      </c>
      <c r="B3" s="84"/>
      <c r="C3" s="84"/>
      <c r="D3" s="84"/>
      <c r="E3" s="84"/>
      <c r="F3" s="84"/>
      <c r="G3" s="84"/>
      <c r="H3" s="84"/>
      <c r="I3" s="1"/>
    </row>
    <row r="4" spans="1:12" ht="36.75" customHeight="1" x14ac:dyDescent="0.25">
      <c r="A4" s="85" t="s">
        <v>0</v>
      </c>
      <c r="B4" s="86"/>
      <c r="C4" s="51" t="s">
        <v>107</v>
      </c>
      <c r="D4" s="76" t="s">
        <v>108</v>
      </c>
      <c r="E4" s="87" t="s">
        <v>250</v>
      </c>
      <c r="F4" s="85" t="s">
        <v>1</v>
      </c>
      <c r="G4" s="86"/>
      <c r="H4" s="86"/>
      <c r="I4" s="1"/>
    </row>
    <row r="5" spans="1:12" ht="19.5" customHeight="1" x14ac:dyDescent="0.25">
      <c r="A5" s="15" t="s">
        <v>2</v>
      </c>
      <c r="B5" s="15" t="s">
        <v>112</v>
      </c>
      <c r="C5" s="52" t="s">
        <v>109</v>
      </c>
      <c r="D5" s="77" t="s">
        <v>110</v>
      </c>
      <c r="E5" s="87"/>
      <c r="F5" s="13" t="s">
        <v>130</v>
      </c>
      <c r="G5" s="13" t="s">
        <v>231</v>
      </c>
      <c r="H5" s="14" t="s">
        <v>251</v>
      </c>
      <c r="I5" s="1"/>
    </row>
    <row r="6" spans="1:12" ht="12.75" customHeight="1" x14ac:dyDescent="0.25">
      <c r="A6" s="12" t="s">
        <v>3</v>
      </c>
      <c r="B6" s="12" t="s">
        <v>4</v>
      </c>
      <c r="C6" s="53" t="s">
        <v>5</v>
      </c>
      <c r="D6" s="53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33"/>
      <c r="J6" s="11"/>
      <c r="K6" s="11"/>
      <c r="L6" s="11"/>
    </row>
    <row r="7" spans="1:12" x14ac:dyDescent="0.25">
      <c r="A7" s="3" t="s">
        <v>11</v>
      </c>
      <c r="B7" s="4" t="s">
        <v>12</v>
      </c>
      <c r="C7" s="54">
        <f>C8+C17+C23+C33+C38+C46+C57+C62+C65+C72+C93+C43+C85</f>
        <v>356526978.82000011</v>
      </c>
      <c r="D7" s="54">
        <f>D8+D17+D23+D33+D38+D46+D57+D62+D65+D72+D93+D43+D85</f>
        <v>363587409</v>
      </c>
      <c r="E7" s="7">
        <f t="shared" ref="E7:E77" si="0">(D7/C7)*100</f>
        <v>101.98033545830609</v>
      </c>
      <c r="F7" s="7">
        <f>F8+F17+F23+F33+F38+F46+F57+F62+F65+F72+F93+F43</f>
        <v>416511830</v>
      </c>
      <c r="G7" s="7">
        <f t="shared" ref="G7:H7" si="1">G8+G17+G23+G33+G38+G46+G57+G62+G65+G72+G93+G43</f>
        <v>346431936</v>
      </c>
      <c r="H7" s="7">
        <f t="shared" si="1"/>
        <v>401929234</v>
      </c>
      <c r="I7" s="33"/>
      <c r="J7" s="11"/>
      <c r="K7" s="11"/>
      <c r="L7" s="11"/>
    </row>
    <row r="8" spans="1:12" outlineLevel="1" x14ac:dyDescent="0.25">
      <c r="A8" s="3" t="s">
        <v>13</v>
      </c>
      <c r="B8" s="4" t="s">
        <v>14</v>
      </c>
      <c r="C8" s="55">
        <f t="shared" ref="C8:D8" si="2">SUM(C9)</f>
        <v>271797532.01000005</v>
      </c>
      <c r="D8" s="55">
        <f t="shared" si="2"/>
        <v>286545000</v>
      </c>
      <c r="E8" s="8">
        <f t="shared" si="0"/>
        <v>105.42590209739555</v>
      </c>
      <c r="F8" s="8">
        <f>SUM(F9)</f>
        <v>319091000</v>
      </c>
      <c r="G8" s="8">
        <f>SUM(G9)</f>
        <v>236969000</v>
      </c>
      <c r="H8" s="8">
        <f t="shared" ref="H8" si="3">SUM(H9)</f>
        <v>284179000</v>
      </c>
      <c r="I8" s="33"/>
      <c r="J8" s="33"/>
      <c r="K8" s="33"/>
    </row>
    <row r="9" spans="1:12" outlineLevel="2" x14ac:dyDescent="0.25">
      <c r="A9" s="3" t="s">
        <v>15</v>
      </c>
      <c r="B9" s="4" t="s">
        <v>16</v>
      </c>
      <c r="C9" s="55">
        <f>SUM(C10:C16)</f>
        <v>271797532.01000005</v>
      </c>
      <c r="D9" s="55">
        <f>SUM(D10:D16)</f>
        <v>286545000</v>
      </c>
      <c r="E9" s="8">
        <f t="shared" si="0"/>
        <v>105.42590209739555</v>
      </c>
      <c r="F9" s="8">
        <f>SUM(F10:F16)</f>
        <v>319091000</v>
      </c>
      <c r="G9" s="8">
        <f>SUM(G10:G16)</f>
        <v>236969000</v>
      </c>
      <c r="H9" s="8">
        <f>SUM(H10:H16)</f>
        <v>284179000</v>
      </c>
      <c r="I9" s="33"/>
      <c r="J9" s="11"/>
      <c r="K9" s="11"/>
      <c r="L9" s="11"/>
    </row>
    <row r="10" spans="1:12" ht="48" customHeight="1" outlineLevel="3" x14ac:dyDescent="0.25">
      <c r="A10" s="16" t="s">
        <v>113</v>
      </c>
      <c r="B10" s="5" t="s">
        <v>17</v>
      </c>
      <c r="C10" s="56">
        <v>267942894.12</v>
      </c>
      <c r="D10" s="78">
        <v>279618000</v>
      </c>
      <c r="E10" s="9">
        <f t="shared" si="0"/>
        <v>104.35731125408059</v>
      </c>
      <c r="F10" s="37">
        <v>315003000</v>
      </c>
      <c r="G10" s="37">
        <v>233162000</v>
      </c>
      <c r="H10" s="37">
        <v>280313000</v>
      </c>
      <c r="I10" s="1"/>
    </row>
    <row r="11" spans="1:12" ht="75" outlineLevel="3" x14ac:dyDescent="0.25">
      <c r="A11" s="16" t="s">
        <v>114</v>
      </c>
      <c r="B11" s="5" t="s">
        <v>18</v>
      </c>
      <c r="C11" s="56">
        <v>535476.65</v>
      </c>
      <c r="D11" s="78">
        <v>930000</v>
      </c>
      <c r="E11" s="9">
        <f t="shared" si="0"/>
        <v>173.67704081961369</v>
      </c>
      <c r="F11" s="37">
        <v>514000</v>
      </c>
      <c r="G11" s="37">
        <v>522000</v>
      </c>
      <c r="H11" s="37">
        <v>531000</v>
      </c>
      <c r="I11" s="1"/>
    </row>
    <row r="12" spans="1:12" ht="30" outlineLevel="3" x14ac:dyDescent="0.25">
      <c r="A12" s="16" t="s">
        <v>115</v>
      </c>
      <c r="B12" s="5" t="s">
        <v>19</v>
      </c>
      <c r="C12" s="56">
        <v>1291445.9099999999</v>
      </c>
      <c r="D12" s="78">
        <v>1711000</v>
      </c>
      <c r="E12" s="9">
        <f t="shared" si="0"/>
        <v>132.48715929573854</v>
      </c>
      <c r="F12" s="37">
        <v>939000</v>
      </c>
      <c r="G12" s="37">
        <v>591000</v>
      </c>
      <c r="H12" s="37">
        <v>601000</v>
      </c>
      <c r="I12" s="1"/>
    </row>
    <row r="13" spans="1:12" ht="60" outlineLevel="3" x14ac:dyDescent="0.25">
      <c r="A13" s="16" t="s">
        <v>116</v>
      </c>
      <c r="B13" s="17" t="s">
        <v>131</v>
      </c>
      <c r="C13" s="56">
        <v>516979.46</v>
      </c>
      <c r="D13" s="78">
        <v>588000</v>
      </c>
      <c r="E13" s="9">
        <f t="shared" si="0"/>
        <v>113.73759413962017</v>
      </c>
      <c r="F13" s="37">
        <v>598000</v>
      </c>
      <c r="G13" s="37">
        <v>603000</v>
      </c>
      <c r="H13" s="37">
        <v>610000</v>
      </c>
      <c r="I13" s="1"/>
    </row>
    <row r="14" spans="1:12" ht="60" outlineLevel="3" x14ac:dyDescent="0.25">
      <c r="A14" s="16" t="s">
        <v>117</v>
      </c>
      <c r="B14" s="5" t="s">
        <v>20</v>
      </c>
      <c r="C14" s="56">
        <v>631644.73</v>
      </c>
      <c r="D14" s="78">
        <v>2177000</v>
      </c>
      <c r="E14" s="9">
        <f t="shared" si="0"/>
        <v>344.65576875785854</v>
      </c>
      <c r="F14" s="37">
        <v>1201000</v>
      </c>
      <c r="G14" s="37">
        <v>1220000</v>
      </c>
      <c r="H14" s="37">
        <v>1239000</v>
      </c>
      <c r="I14" s="1"/>
    </row>
    <row r="15" spans="1:12" ht="34.5" customHeight="1" outlineLevel="3" x14ac:dyDescent="0.25">
      <c r="A15" s="16" t="s">
        <v>232</v>
      </c>
      <c r="B15" s="38" t="s">
        <v>233</v>
      </c>
      <c r="C15" s="57">
        <v>408777.35</v>
      </c>
      <c r="D15" s="78">
        <v>614000</v>
      </c>
      <c r="E15" s="9">
        <f t="shared" si="0"/>
        <v>150.20401692999869</v>
      </c>
      <c r="F15" s="37">
        <v>335000</v>
      </c>
      <c r="G15" s="37">
        <v>340000</v>
      </c>
      <c r="H15" s="37">
        <v>346000</v>
      </c>
      <c r="I15" s="1"/>
    </row>
    <row r="16" spans="1:12" ht="30.75" customHeight="1" outlineLevel="3" x14ac:dyDescent="0.25">
      <c r="A16" s="16" t="s">
        <v>234</v>
      </c>
      <c r="B16" s="38" t="s">
        <v>235</v>
      </c>
      <c r="C16" s="57">
        <v>470313.79</v>
      </c>
      <c r="D16" s="78">
        <v>907000</v>
      </c>
      <c r="E16" s="9">
        <f t="shared" si="0"/>
        <v>192.84996937895443</v>
      </c>
      <c r="F16" s="37">
        <v>501000</v>
      </c>
      <c r="G16" s="37">
        <v>531000</v>
      </c>
      <c r="H16" s="46">
        <v>539000</v>
      </c>
      <c r="I16" s="1"/>
    </row>
    <row r="17" spans="1:12" ht="28.5" outlineLevel="1" x14ac:dyDescent="0.25">
      <c r="A17" s="3" t="s">
        <v>21</v>
      </c>
      <c r="B17" s="4" t="s">
        <v>22</v>
      </c>
      <c r="C17" s="55">
        <f>C18</f>
        <v>13334408.33</v>
      </c>
      <c r="D17" s="55">
        <f>D18</f>
        <v>15474000</v>
      </c>
      <c r="E17" s="8">
        <f t="shared" si="0"/>
        <v>116.04564384897608</v>
      </c>
      <c r="F17" s="8">
        <f>SUM(F18)</f>
        <v>22136000</v>
      </c>
      <c r="G17" s="44">
        <f t="shared" ref="G17:H17" si="4">SUM(G18)</f>
        <v>22850000</v>
      </c>
      <c r="H17" s="48">
        <f t="shared" si="4"/>
        <v>30451000</v>
      </c>
      <c r="I17" s="45"/>
      <c r="J17" s="45"/>
      <c r="K17" s="45"/>
      <c r="L17" s="45"/>
    </row>
    <row r="18" spans="1:12" ht="28.5" outlineLevel="2" x14ac:dyDescent="0.25">
      <c r="A18" s="3" t="s">
        <v>23</v>
      </c>
      <c r="B18" s="4" t="s">
        <v>24</v>
      </c>
      <c r="C18" s="55">
        <f t="shared" ref="C18:D18" si="5">SUM(C19:C22)</f>
        <v>13334408.33</v>
      </c>
      <c r="D18" s="55">
        <f t="shared" si="5"/>
        <v>15474000</v>
      </c>
      <c r="E18" s="8">
        <f t="shared" si="0"/>
        <v>116.04564384897608</v>
      </c>
      <c r="F18" s="8">
        <f>SUM(F19:F22)</f>
        <v>22136000</v>
      </c>
      <c r="G18" s="8">
        <f t="shared" ref="G18:H18" si="6">SUM(G19:G22)</f>
        <v>22850000</v>
      </c>
      <c r="H18" s="47">
        <f t="shared" si="6"/>
        <v>30451000</v>
      </c>
      <c r="I18" s="1"/>
    </row>
    <row r="19" spans="1:12" ht="45" outlineLevel="3" x14ac:dyDescent="0.25">
      <c r="A19" s="16" t="s">
        <v>132</v>
      </c>
      <c r="B19" s="5" t="s">
        <v>136</v>
      </c>
      <c r="C19" s="58">
        <v>6909283.8499999996</v>
      </c>
      <c r="D19" s="78">
        <v>8011000</v>
      </c>
      <c r="E19" s="9">
        <f t="shared" si="0"/>
        <v>115.94544635765689</v>
      </c>
      <c r="F19" s="39">
        <v>11578000</v>
      </c>
      <c r="G19" s="39">
        <v>11963000</v>
      </c>
      <c r="H19" s="39">
        <v>15918000</v>
      </c>
      <c r="I19" s="1"/>
    </row>
    <row r="20" spans="1:12" ht="60" outlineLevel="3" x14ac:dyDescent="0.25">
      <c r="A20" s="16" t="s">
        <v>133</v>
      </c>
      <c r="B20" s="5" t="s">
        <v>137</v>
      </c>
      <c r="C20" s="58">
        <v>36086.46</v>
      </c>
      <c r="D20" s="78">
        <v>39000</v>
      </c>
      <c r="E20" s="9">
        <f t="shared" si="0"/>
        <v>108.07377614761879</v>
      </c>
      <c r="F20" s="39">
        <v>52000</v>
      </c>
      <c r="G20" s="39">
        <v>55000</v>
      </c>
      <c r="H20" s="39">
        <v>73000</v>
      </c>
      <c r="I20" s="1"/>
    </row>
    <row r="21" spans="1:12" ht="46.5" customHeight="1" outlineLevel="3" x14ac:dyDescent="0.25">
      <c r="A21" s="16" t="s">
        <v>134</v>
      </c>
      <c r="B21" s="5" t="s">
        <v>138</v>
      </c>
      <c r="C21" s="58">
        <v>7141284.0099999998</v>
      </c>
      <c r="D21" s="78">
        <v>7424000</v>
      </c>
      <c r="E21" s="9">
        <f t="shared" si="0"/>
        <v>103.95889576166009</v>
      </c>
      <c r="F21" s="39">
        <v>10506000</v>
      </c>
      <c r="G21" s="39">
        <v>10832000</v>
      </c>
      <c r="H21" s="39">
        <v>14460000</v>
      </c>
      <c r="I21" s="1"/>
    </row>
    <row r="22" spans="1:12" ht="45" outlineLevel="3" x14ac:dyDescent="0.25">
      <c r="A22" s="16" t="s">
        <v>135</v>
      </c>
      <c r="B22" s="5" t="s">
        <v>139</v>
      </c>
      <c r="C22" s="58">
        <v>-752245.99</v>
      </c>
      <c r="D22" s="78">
        <v>0</v>
      </c>
      <c r="E22" s="9">
        <f t="shared" si="0"/>
        <v>0</v>
      </c>
      <c r="F22" s="39">
        <v>0</v>
      </c>
      <c r="G22" s="39">
        <v>0</v>
      </c>
      <c r="H22" s="39">
        <v>0</v>
      </c>
      <c r="I22" s="1"/>
    </row>
    <row r="23" spans="1:12" outlineLevel="1" x14ac:dyDescent="0.25">
      <c r="A23" s="3" t="s">
        <v>25</v>
      </c>
      <c r="B23" s="4" t="s">
        <v>26</v>
      </c>
      <c r="C23" s="55">
        <f>C24+C27+C29+C31</f>
        <v>34242181.88000001</v>
      </c>
      <c r="D23" s="55">
        <f>D24+D27+D29+D31</f>
        <v>24631000</v>
      </c>
      <c r="E23" s="8">
        <f t="shared" si="0"/>
        <v>71.931748059507683</v>
      </c>
      <c r="F23" s="8">
        <f>F24+F27+F29+F31</f>
        <v>31572000</v>
      </c>
      <c r="G23" s="8">
        <f>G24+G27+G29+G31</f>
        <v>45058000</v>
      </c>
      <c r="H23" s="8">
        <f>H24+H27+H29+H31</f>
        <v>45946000</v>
      </c>
      <c r="I23" s="33"/>
      <c r="J23" s="11"/>
      <c r="K23" s="11"/>
      <c r="L23" s="11"/>
    </row>
    <row r="24" spans="1:12" ht="24.75" customHeight="1" outlineLevel="2" x14ac:dyDescent="0.25">
      <c r="A24" s="3" t="s">
        <v>27</v>
      </c>
      <c r="B24" s="4" t="s">
        <v>28</v>
      </c>
      <c r="C24" s="55">
        <f t="shared" ref="C24:D24" si="7">SUM(C25:C26)</f>
        <v>33850066.900000006</v>
      </c>
      <c r="D24" s="55">
        <f t="shared" si="7"/>
        <v>23032000</v>
      </c>
      <c r="E24" s="8">
        <f t="shared" si="0"/>
        <v>68.041224462099947</v>
      </c>
      <c r="F24" s="8">
        <f>SUM(F25:F26)</f>
        <v>29249000</v>
      </c>
      <c r="G24" s="8">
        <f t="shared" ref="G24:H24" si="8">SUM(G25:G26)</f>
        <v>42703000</v>
      </c>
      <c r="H24" s="8">
        <f t="shared" si="8"/>
        <v>43558000</v>
      </c>
      <c r="I24" s="1"/>
    </row>
    <row r="25" spans="1:12" ht="18" customHeight="1" outlineLevel="3" x14ac:dyDescent="0.25">
      <c r="A25" s="16" t="s">
        <v>140</v>
      </c>
      <c r="B25" s="5" t="s">
        <v>29</v>
      </c>
      <c r="C25" s="58">
        <v>11468907.640000001</v>
      </c>
      <c r="D25" s="78">
        <v>17625000</v>
      </c>
      <c r="E25" s="9">
        <f t="shared" si="0"/>
        <v>153.67636180563051</v>
      </c>
      <c r="F25" s="39">
        <v>22383000</v>
      </c>
      <c r="G25" s="39">
        <v>32679000</v>
      </c>
      <c r="H25" s="39">
        <v>33333000</v>
      </c>
      <c r="I25" s="1"/>
    </row>
    <row r="26" spans="1:12" ht="33" customHeight="1" outlineLevel="3" x14ac:dyDescent="0.25">
      <c r="A26" s="16" t="s">
        <v>141</v>
      </c>
      <c r="B26" s="5" t="s">
        <v>142</v>
      </c>
      <c r="C26" s="58">
        <v>22381159.260000002</v>
      </c>
      <c r="D26" s="78">
        <v>5407000</v>
      </c>
      <c r="E26" s="9">
        <f t="shared" si="0"/>
        <v>24.158712858379435</v>
      </c>
      <c r="F26" s="39">
        <v>6866000</v>
      </c>
      <c r="G26" s="39">
        <v>10024000</v>
      </c>
      <c r="H26" s="39">
        <v>10225000</v>
      </c>
      <c r="I26" s="1"/>
    </row>
    <row r="27" spans="1:12" ht="19.5" customHeight="1" outlineLevel="2" x14ac:dyDescent="0.25">
      <c r="A27" s="3" t="s">
        <v>30</v>
      </c>
      <c r="B27" s="4" t="s">
        <v>31</v>
      </c>
      <c r="C27" s="55">
        <f>SUM(C28:C28)</f>
        <v>-136728.23000000001</v>
      </c>
      <c r="D27" s="55">
        <f>SUM(D28:D28)</f>
        <v>0</v>
      </c>
      <c r="E27" s="8">
        <f t="shared" si="0"/>
        <v>0</v>
      </c>
      <c r="F27" s="8">
        <f>SUM(F28:F28)</f>
        <v>0</v>
      </c>
      <c r="G27" s="8">
        <f>SUM(G28:G28)</f>
        <v>0</v>
      </c>
      <c r="H27" s="8">
        <f>SUM(H28:H28)</f>
        <v>0</v>
      </c>
      <c r="I27" s="1"/>
    </row>
    <row r="28" spans="1:12" ht="23.25" customHeight="1" outlineLevel="3" x14ac:dyDescent="0.25">
      <c r="A28" s="16" t="s">
        <v>118</v>
      </c>
      <c r="B28" s="5" t="s">
        <v>31</v>
      </c>
      <c r="C28" s="58">
        <v>-136728.23000000001</v>
      </c>
      <c r="D28" s="78">
        <v>0</v>
      </c>
      <c r="E28" s="27">
        <f t="shared" si="0"/>
        <v>0</v>
      </c>
      <c r="F28" s="9">
        <v>0</v>
      </c>
      <c r="G28" s="9">
        <v>0</v>
      </c>
      <c r="H28" s="9">
        <v>0</v>
      </c>
      <c r="I28" s="1"/>
    </row>
    <row r="29" spans="1:12" ht="21" customHeight="1" outlineLevel="2" x14ac:dyDescent="0.25">
      <c r="A29" s="3" t="s">
        <v>32</v>
      </c>
      <c r="B29" s="4" t="s">
        <v>33</v>
      </c>
      <c r="C29" s="55">
        <f t="shared" ref="C29:D29" si="9">C30</f>
        <v>352325.21</v>
      </c>
      <c r="D29" s="55">
        <f t="shared" si="9"/>
        <v>172000</v>
      </c>
      <c r="E29" s="8">
        <f t="shared" si="0"/>
        <v>48.818533309041378</v>
      </c>
      <c r="F29" s="8">
        <f>F30</f>
        <v>303000</v>
      </c>
      <c r="G29" s="8">
        <f t="shared" ref="G29:H29" si="10">G30</f>
        <v>305000</v>
      </c>
      <c r="H29" s="8">
        <f t="shared" si="10"/>
        <v>307000</v>
      </c>
      <c r="I29" s="1"/>
    </row>
    <row r="30" spans="1:12" ht="21.75" customHeight="1" outlineLevel="3" x14ac:dyDescent="0.25">
      <c r="A30" s="16" t="s">
        <v>119</v>
      </c>
      <c r="B30" s="5" t="s">
        <v>33</v>
      </c>
      <c r="C30" s="58">
        <v>352325.21</v>
      </c>
      <c r="D30" s="78">
        <v>172000</v>
      </c>
      <c r="E30" s="9">
        <f t="shared" si="0"/>
        <v>48.818533309041378</v>
      </c>
      <c r="F30" s="39">
        <v>303000</v>
      </c>
      <c r="G30" s="39">
        <v>305000</v>
      </c>
      <c r="H30" s="39">
        <v>307000</v>
      </c>
      <c r="I30" s="1"/>
    </row>
    <row r="31" spans="1:12" ht="19.5" customHeight="1" outlineLevel="2" x14ac:dyDescent="0.25">
      <c r="A31" s="3" t="s">
        <v>34</v>
      </c>
      <c r="B31" s="4" t="s">
        <v>35</v>
      </c>
      <c r="C31" s="55">
        <f t="shared" ref="C31:D31" si="11">C32</f>
        <v>176518</v>
      </c>
      <c r="D31" s="55">
        <f t="shared" si="11"/>
        <v>1427000</v>
      </c>
      <c r="E31" s="8">
        <f t="shared" si="0"/>
        <v>808.41613886402524</v>
      </c>
      <c r="F31" s="8">
        <f>F32</f>
        <v>2020000</v>
      </c>
      <c r="G31" s="8">
        <f t="shared" ref="G31:H31" si="12">G32</f>
        <v>2050000</v>
      </c>
      <c r="H31" s="8">
        <f t="shared" si="12"/>
        <v>2081000</v>
      </c>
      <c r="I31" s="1"/>
    </row>
    <row r="32" spans="1:12" ht="34.5" customHeight="1" outlineLevel="3" x14ac:dyDescent="0.25">
      <c r="A32" s="16" t="s">
        <v>120</v>
      </c>
      <c r="B32" s="5" t="s">
        <v>36</v>
      </c>
      <c r="C32" s="58">
        <v>176518</v>
      </c>
      <c r="D32" s="78">
        <v>1427000</v>
      </c>
      <c r="E32" s="9">
        <f t="shared" si="0"/>
        <v>808.41613886402524</v>
      </c>
      <c r="F32" s="39">
        <v>2020000</v>
      </c>
      <c r="G32" s="39">
        <v>2050000</v>
      </c>
      <c r="H32" s="39">
        <v>2081000</v>
      </c>
      <c r="I32" s="1"/>
    </row>
    <row r="33" spans="1:12" ht="22.5" customHeight="1" outlineLevel="1" x14ac:dyDescent="0.25">
      <c r="A33" s="3" t="s">
        <v>37</v>
      </c>
      <c r="B33" s="4" t="s">
        <v>38</v>
      </c>
      <c r="C33" s="55">
        <f>C35+C34</f>
        <v>-621.70999999999913</v>
      </c>
      <c r="D33" s="55">
        <f>D35+D34</f>
        <v>3000</v>
      </c>
      <c r="E33" s="8">
        <f t="shared" si="0"/>
        <v>-482.54009103923119</v>
      </c>
      <c r="F33" s="8">
        <f t="shared" ref="F33:H33" si="13">F35+F34</f>
        <v>7697000</v>
      </c>
      <c r="G33" s="8">
        <f t="shared" si="13"/>
        <v>7761000</v>
      </c>
      <c r="H33" s="8">
        <f t="shared" si="13"/>
        <v>7770000</v>
      </c>
      <c r="I33" s="1"/>
    </row>
    <row r="34" spans="1:12" ht="22.5" customHeight="1" outlineLevel="1" x14ac:dyDescent="0.25">
      <c r="A34" s="71" t="s">
        <v>261</v>
      </c>
      <c r="B34" s="4" t="s">
        <v>260</v>
      </c>
      <c r="C34" s="55">
        <v>0</v>
      </c>
      <c r="D34" s="55">
        <v>0</v>
      </c>
      <c r="E34" s="75">
        <v>0</v>
      </c>
      <c r="F34" s="8">
        <v>6792000</v>
      </c>
      <c r="G34" s="8">
        <v>6838000</v>
      </c>
      <c r="H34" s="8">
        <v>6839000</v>
      </c>
      <c r="I34" s="1"/>
    </row>
    <row r="35" spans="1:12" ht="18.75" customHeight="1" outlineLevel="2" x14ac:dyDescent="0.25">
      <c r="A35" s="18" t="s">
        <v>39</v>
      </c>
      <c r="B35" s="19" t="s">
        <v>40</v>
      </c>
      <c r="C35" s="59">
        <f>SUM(C36:C37)</f>
        <v>-621.70999999999913</v>
      </c>
      <c r="D35" s="59">
        <f>D36+D37</f>
        <v>3000</v>
      </c>
      <c r="E35" s="20">
        <f t="shared" si="0"/>
        <v>-482.54009103923119</v>
      </c>
      <c r="F35" s="20">
        <f>SUM(F36:F37)</f>
        <v>905000</v>
      </c>
      <c r="G35" s="20">
        <f t="shared" ref="G35:H35" si="14">SUM(G36:G37)</f>
        <v>923000</v>
      </c>
      <c r="H35" s="20">
        <f t="shared" si="14"/>
        <v>931000</v>
      </c>
      <c r="I35" s="1"/>
    </row>
    <row r="36" spans="1:12" ht="18.75" customHeight="1" outlineLevel="3" x14ac:dyDescent="0.25">
      <c r="A36" s="24" t="s">
        <v>143</v>
      </c>
      <c r="B36" s="25" t="s">
        <v>145</v>
      </c>
      <c r="C36" s="60">
        <v>-6094.23</v>
      </c>
      <c r="D36" s="78">
        <v>1000</v>
      </c>
      <c r="E36" s="26">
        <f t="shared" si="0"/>
        <v>-16.408963888793171</v>
      </c>
      <c r="F36" s="26">
        <v>387000</v>
      </c>
      <c r="G36" s="26">
        <v>395000</v>
      </c>
      <c r="H36" s="26">
        <v>403000</v>
      </c>
      <c r="I36" s="1"/>
    </row>
    <row r="37" spans="1:12" ht="20.25" customHeight="1" outlineLevel="3" x14ac:dyDescent="0.25">
      <c r="A37" s="21" t="s">
        <v>144</v>
      </c>
      <c r="B37" s="22" t="s">
        <v>146</v>
      </c>
      <c r="C37" s="49">
        <v>5472.52</v>
      </c>
      <c r="D37" s="78">
        <v>2000</v>
      </c>
      <c r="E37" s="23">
        <f t="shared" si="0"/>
        <v>36.54623464144489</v>
      </c>
      <c r="F37" s="23">
        <v>518000</v>
      </c>
      <c r="G37" s="23">
        <v>528000</v>
      </c>
      <c r="H37" s="23">
        <v>528000</v>
      </c>
      <c r="I37" s="1"/>
    </row>
    <row r="38" spans="1:12" ht="18" customHeight="1" outlineLevel="1" x14ac:dyDescent="0.25">
      <c r="A38" s="3" t="s">
        <v>41</v>
      </c>
      <c r="B38" s="4" t="s">
        <v>42</v>
      </c>
      <c r="C38" s="55">
        <f>C39+C41</f>
        <v>4173035.18</v>
      </c>
      <c r="D38" s="55">
        <f>D39+D42</f>
        <v>5788000</v>
      </c>
      <c r="E38" s="8">
        <f t="shared" si="0"/>
        <v>138.70000492063909</v>
      </c>
      <c r="F38" s="8">
        <f t="shared" ref="F38:H38" si="15">F39+F42</f>
        <v>6951000</v>
      </c>
      <c r="G38" s="8">
        <f t="shared" si="15"/>
        <v>5005000</v>
      </c>
      <c r="H38" s="8">
        <f t="shared" si="15"/>
        <v>5105000</v>
      </c>
      <c r="I38" s="33"/>
      <c r="J38" s="11"/>
      <c r="K38" s="11"/>
      <c r="L38" s="11"/>
    </row>
    <row r="39" spans="1:12" ht="34.5" customHeight="1" outlineLevel="2" x14ac:dyDescent="0.25">
      <c r="A39" s="3" t="s">
        <v>43</v>
      </c>
      <c r="B39" s="4" t="s">
        <v>44</v>
      </c>
      <c r="C39" s="55">
        <f>C40</f>
        <v>4163035.18</v>
      </c>
      <c r="D39" s="55">
        <f t="shared" ref="D39" si="16">D40</f>
        <v>5788000</v>
      </c>
      <c r="E39" s="8">
        <f t="shared" si="0"/>
        <v>139.03317530936647</v>
      </c>
      <c r="F39" s="8">
        <f>F40</f>
        <v>6946000</v>
      </c>
      <c r="G39" s="8">
        <f t="shared" ref="G39:H39" si="17">G40</f>
        <v>5000000</v>
      </c>
      <c r="H39" s="8">
        <f t="shared" si="17"/>
        <v>5100000</v>
      </c>
      <c r="I39" s="1"/>
    </row>
    <row r="40" spans="1:12" ht="34.5" customHeight="1" outlineLevel="3" x14ac:dyDescent="0.25">
      <c r="A40" s="16" t="s">
        <v>121</v>
      </c>
      <c r="B40" s="5" t="s">
        <v>45</v>
      </c>
      <c r="C40" s="58">
        <v>4163035.18</v>
      </c>
      <c r="D40" s="78">
        <v>5788000</v>
      </c>
      <c r="E40" s="9">
        <f t="shared" si="0"/>
        <v>139.03317530936647</v>
      </c>
      <c r="F40" s="39">
        <v>6946000</v>
      </c>
      <c r="G40" s="39">
        <v>5000000</v>
      </c>
      <c r="H40" s="39">
        <v>5100000</v>
      </c>
      <c r="I40" s="1"/>
    </row>
    <row r="41" spans="1:12" ht="34.5" customHeight="1" outlineLevel="2" x14ac:dyDescent="0.25">
      <c r="A41" s="30" t="s">
        <v>147</v>
      </c>
      <c r="B41" s="29" t="s">
        <v>148</v>
      </c>
      <c r="C41" s="61">
        <f>C42</f>
        <v>10000</v>
      </c>
      <c r="D41" s="61">
        <v>0</v>
      </c>
      <c r="E41" s="27">
        <f t="shared" si="0"/>
        <v>0</v>
      </c>
      <c r="F41" s="31">
        <f>F42</f>
        <v>5000</v>
      </c>
      <c r="G41" s="31">
        <f t="shared" ref="G41:H41" si="18">G42</f>
        <v>5000</v>
      </c>
      <c r="H41" s="31">
        <f t="shared" si="18"/>
        <v>5000</v>
      </c>
      <c r="I41" s="1"/>
    </row>
    <row r="42" spans="1:12" ht="22.5" customHeight="1" outlineLevel="3" x14ac:dyDescent="0.25">
      <c r="A42" s="16" t="s">
        <v>150</v>
      </c>
      <c r="B42" s="17" t="s">
        <v>149</v>
      </c>
      <c r="C42" s="58">
        <v>10000</v>
      </c>
      <c r="D42" s="78">
        <v>0</v>
      </c>
      <c r="E42" s="27">
        <f t="shared" si="0"/>
        <v>0</v>
      </c>
      <c r="F42" s="39">
        <v>5000</v>
      </c>
      <c r="G42" s="39">
        <v>5000</v>
      </c>
      <c r="H42" s="39">
        <v>5000</v>
      </c>
      <c r="I42" s="1"/>
    </row>
    <row r="43" spans="1:12" ht="33" customHeight="1" outlineLevel="3" x14ac:dyDescent="0.25">
      <c r="A43" s="30" t="s">
        <v>253</v>
      </c>
      <c r="B43" s="29" t="s">
        <v>252</v>
      </c>
      <c r="C43" s="61">
        <f>C44</f>
        <v>1.8</v>
      </c>
      <c r="D43" s="61">
        <f>D44</f>
        <v>0</v>
      </c>
      <c r="E43" s="31">
        <f t="shared" si="0"/>
        <v>0</v>
      </c>
      <c r="F43" s="68">
        <f>F44</f>
        <v>0</v>
      </c>
      <c r="G43" s="68">
        <f t="shared" ref="G43:H44" si="19">G44</f>
        <v>0</v>
      </c>
      <c r="H43" s="68">
        <f>H44</f>
        <v>0</v>
      </c>
      <c r="I43" s="1"/>
    </row>
    <row r="44" spans="1:12" ht="22.5" customHeight="1" outlineLevel="3" x14ac:dyDescent="0.25">
      <c r="A44" s="16" t="s">
        <v>256</v>
      </c>
      <c r="B44" s="29" t="s">
        <v>255</v>
      </c>
      <c r="C44" s="58">
        <f>C45</f>
        <v>1.8</v>
      </c>
      <c r="D44" s="58">
        <f>D45</f>
        <v>0</v>
      </c>
      <c r="E44" s="27">
        <f t="shared" si="0"/>
        <v>0</v>
      </c>
      <c r="F44" s="39">
        <f>F45</f>
        <v>0</v>
      </c>
      <c r="G44" s="39">
        <f t="shared" si="19"/>
        <v>0</v>
      </c>
      <c r="H44" s="39">
        <f t="shared" si="19"/>
        <v>0</v>
      </c>
      <c r="I44" s="1"/>
    </row>
    <row r="45" spans="1:12" ht="57" customHeight="1" outlineLevel="3" x14ac:dyDescent="0.25">
      <c r="A45" s="16" t="s">
        <v>257</v>
      </c>
      <c r="B45" s="17" t="s">
        <v>254</v>
      </c>
      <c r="C45" s="58">
        <v>1.8</v>
      </c>
      <c r="D45" s="78">
        <v>0</v>
      </c>
      <c r="E45" s="27">
        <f t="shared" si="0"/>
        <v>0</v>
      </c>
      <c r="F45" s="39">
        <v>0</v>
      </c>
      <c r="G45" s="39">
        <v>0</v>
      </c>
      <c r="H45" s="39">
        <v>0</v>
      </c>
      <c r="I45" s="1"/>
    </row>
    <row r="46" spans="1:12" ht="34.5" customHeight="1" outlineLevel="1" x14ac:dyDescent="0.25">
      <c r="A46" s="3" t="s">
        <v>46</v>
      </c>
      <c r="B46" s="4" t="s">
        <v>47</v>
      </c>
      <c r="C46" s="55">
        <f>C47+C54</f>
        <v>15421508.779999997</v>
      </c>
      <c r="D46" s="55">
        <f>D47+D54</f>
        <v>12614380</v>
      </c>
      <c r="E46" s="8">
        <f t="shared" si="0"/>
        <v>81.797314257340787</v>
      </c>
      <c r="F46" s="8">
        <f>F47+F54</f>
        <v>13645819</v>
      </c>
      <c r="G46" s="8">
        <f>G47+G54</f>
        <v>13645819</v>
      </c>
      <c r="H46" s="8">
        <f>H47+H54</f>
        <v>13645819</v>
      </c>
      <c r="I46" s="33"/>
      <c r="J46" s="33"/>
      <c r="K46" s="33"/>
      <c r="L46" s="11"/>
    </row>
    <row r="47" spans="1:12" ht="55.5" customHeight="1" outlineLevel="2" x14ac:dyDescent="0.25">
      <c r="A47" s="3" t="s">
        <v>48</v>
      </c>
      <c r="B47" s="4" t="s">
        <v>49</v>
      </c>
      <c r="C47" s="55">
        <f>SUM(C48:C53)</f>
        <v>13982822.839999998</v>
      </c>
      <c r="D47" s="55">
        <f>SUM(D48:D53)</f>
        <v>10817960</v>
      </c>
      <c r="E47" s="8">
        <f t="shared" si="0"/>
        <v>77.366066378625462</v>
      </c>
      <c r="F47" s="8">
        <f>SUM(F48:F53)</f>
        <v>11829399</v>
      </c>
      <c r="G47" s="8">
        <f>SUM(G48:G53)</f>
        <v>11829399</v>
      </c>
      <c r="H47" s="8">
        <f>SUM(H48:H53)</f>
        <v>11829399</v>
      </c>
      <c r="I47" s="1"/>
    </row>
    <row r="48" spans="1:12" ht="50.25" customHeight="1" outlineLevel="3" x14ac:dyDescent="0.25">
      <c r="A48" s="16" t="s">
        <v>151</v>
      </c>
      <c r="B48" s="17" t="s">
        <v>152</v>
      </c>
      <c r="C48" s="58">
        <v>4708350.84</v>
      </c>
      <c r="D48" s="58">
        <v>1990000</v>
      </c>
      <c r="E48" s="9">
        <f t="shared" si="0"/>
        <v>42.265329573443601</v>
      </c>
      <c r="F48" s="9">
        <v>2660000</v>
      </c>
      <c r="G48" s="9">
        <v>2660000</v>
      </c>
      <c r="H48" s="9">
        <v>2660000</v>
      </c>
      <c r="I48" s="1"/>
    </row>
    <row r="49" spans="1:11" ht="61.5" customHeight="1" outlineLevel="3" x14ac:dyDescent="0.25">
      <c r="A49" s="16" t="s">
        <v>153</v>
      </c>
      <c r="B49" s="17" t="s">
        <v>154</v>
      </c>
      <c r="C49" s="58">
        <v>109123.45</v>
      </c>
      <c r="D49" s="58">
        <v>192000</v>
      </c>
      <c r="E49" s="9">
        <f t="shared" si="0"/>
        <v>175.94751632211043</v>
      </c>
      <c r="F49" s="9">
        <v>124000</v>
      </c>
      <c r="G49" s="9">
        <v>124000</v>
      </c>
      <c r="H49" s="9">
        <v>124000</v>
      </c>
      <c r="I49" s="1"/>
    </row>
    <row r="50" spans="1:11" ht="61.5" customHeight="1" outlineLevel="3" x14ac:dyDescent="0.25">
      <c r="A50" s="16" t="s">
        <v>263</v>
      </c>
      <c r="B50" s="17" t="s">
        <v>262</v>
      </c>
      <c r="C50" s="58">
        <v>0</v>
      </c>
      <c r="D50" s="58">
        <v>130199</v>
      </c>
      <c r="E50" s="9">
        <v>0</v>
      </c>
      <c r="F50" s="9">
        <v>245399</v>
      </c>
      <c r="G50" s="9">
        <v>245399</v>
      </c>
      <c r="H50" s="9">
        <v>245399</v>
      </c>
      <c r="I50" s="1"/>
    </row>
    <row r="51" spans="1:11" ht="34.5" customHeight="1" outlineLevel="3" x14ac:dyDescent="0.25">
      <c r="A51" s="16" t="s">
        <v>155</v>
      </c>
      <c r="B51" s="17" t="s">
        <v>156</v>
      </c>
      <c r="C51" s="58">
        <v>9151340.5399999991</v>
      </c>
      <c r="D51" s="78">
        <v>8500000</v>
      </c>
      <c r="E51" s="9">
        <f t="shared" si="0"/>
        <v>92.882566907514516</v>
      </c>
      <c r="F51" s="39">
        <v>8800000</v>
      </c>
      <c r="G51" s="39">
        <v>8800000</v>
      </c>
      <c r="H51" s="39">
        <v>8800000</v>
      </c>
      <c r="I51" s="1"/>
    </row>
    <row r="52" spans="1:11" ht="34.5" customHeight="1" outlineLevel="3" x14ac:dyDescent="0.25">
      <c r="A52" s="40" t="s">
        <v>223</v>
      </c>
      <c r="B52" s="17" t="s">
        <v>224</v>
      </c>
      <c r="C52" s="58">
        <v>0.49</v>
      </c>
      <c r="D52" s="58">
        <v>0</v>
      </c>
      <c r="E52" s="9">
        <f t="shared" si="0"/>
        <v>0</v>
      </c>
      <c r="F52" s="9">
        <v>0</v>
      </c>
      <c r="G52" s="9">
        <v>0</v>
      </c>
      <c r="H52" s="9">
        <v>0</v>
      </c>
      <c r="I52" s="1"/>
    </row>
    <row r="53" spans="1:11" ht="61.5" customHeight="1" outlineLevel="3" x14ac:dyDescent="0.25">
      <c r="A53" s="40" t="s">
        <v>225</v>
      </c>
      <c r="B53" s="17" t="s">
        <v>226</v>
      </c>
      <c r="C53" s="58">
        <v>14007.52</v>
      </c>
      <c r="D53" s="78">
        <v>5761</v>
      </c>
      <c r="E53" s="9">
        <f t="shared" si="0"/>
        <v>41.127908437753433</v>
      </c>
      <c r="F53" s="9">
        <v>0</v>
      </c>
      <c r="G53" s="9">
        <v>0</v>
      </c>
      <c r="H53" s="9">
        <v>0</v>
      </c>
      <c r="I53" s="1"/>
    </row>
    <row r="54" spans="1:11" ht="57" customHeight="1" outlineLevel="2" x14ac:dyDescent="0.25">
      <c r="A54" s="3" t="s">
        <v>50</v>
      </c>
      <c r="B54" s="4" t="s">
        <v>51</v>
      </c>
      <c r="C54" s="55">
        <f>C55+C56</f>
        <v>1438685.94</v>
      </c>
      <c r="D54" s="55">
        <f>D55+D56</f>
        <v>1796420</v>
      </c>
      <c r="E54" s="8">
        <f t="shared" si="0"/>
        <v>124.86533370862026</v>
      </c>
      <c r="F54" s="8">
        <f>F55+F56</f>
        <v>1816420</v>
      </c>
      <c r="G54" s="8">
        <f>G55+G56</f>
        <v>1816420</v>
      </c>
      <c r="H54" s="8">
        <f>H55+H56</f>
        <v>1816420</v>
      </c>
      <c r="I54" s="1"/>
    </row>
    <row r="55" spans="1:11" ht="62.25" customHeight="1" outlineLevel="3" x14ac:dyDescent="0.25">
      <c r="A55" s="16" t="s">
        <v>157</v>
      </c>
      <c r="B55" s="17" t="s">
        <v>158</v>
      </c>
      <c r="C55" s="58">
        <v>1384885.94</v>
      </c>
      <c r="D55" s="58">
        <v>1692420</v>
      </c>
      <c r="E55" s="9">
        <f t="shared" si="0"/>
        <v>122.20645405642576</v>
      </c>
      <c r="F55" s="9">
        <v>1816420</v>
      </c>
      <c r="G55" s="9">
        <v>1816420</v>
      </c>
      <c r="H55" s="9">
        <v>1816420</v>
      </c>
      <c r="I55" s="1"/>
    </row>
    <row r="56" spans="1:11" ht="63" customHeight="1" outlineLevel="3" x14ac:dyDescent="0.25">
      <c r="A56" s="16" t="s">
        <v>236</v>
      </c>
      <c r="B56" s="38" t="s">
        <v>237</v>
      </c>
      <c r="C56" s="58">
        <v>53800</v>
      </c>
      <c r="D56" s="58">
        <v>104000</v>
      </c>
      <c r="E56" s="27">
        <f t="shared" si="0"/>
        <v>193.3085501858736</v>
      </c>
      <c r="F56" s="9">
        <v>0</v>
      </c>
      <c r="G56" s="9">
        <v>0</v>
      </c>
      <c r="H56" s="9">
        <v>0</v>
      </c>
      <c r="I56" s="1"/>
    </row>
    <row r="57" spans="1:11" ht="18" customHeight="1" outlineLevel="1" x14ac:dyDescent="0.25">
      <c r="A57" s="3" t="s">
        <v>52</v>
      </c>
      <c r="B57" s="4" t="s">
        <v>53</v>
      </c>
      <c r="C57" s="55">
        <f>C58</f>
        <v>1124684.6700000002</v>
      </c>
      <c r="D57" s="55">
        <f t="shared" ref="D57" si="20">D58</f>
        <v>11203811</v>
      </c>
      <c r="E57" s="8">
        <f t="shared" si="0"/>
        <v>996.17353191094878</v>
      </c>
      <c r="F57" s="8">
        <f>F58</f>
        <v>10938162</v>
      </c>
      <c r="G57" s="8">
        <f t="shared" ref="G57:H57" si="21">G58</f>
        <v>10689568</v>
      </c>
      <c r="H57" s="8">
        <f t="shared" si="21"/>
        <v>10813866</v>
      </c>
      <c r="I57" s="33"/>
      <c r="J57" s="33"/>
      <c r="K57" s="33"/>
    </row>
    <row r="58" spans="1:11" ht="18.75" customHeight="1" outlineLevel="2" x14ac:dyDescent="0.25">
      <c r="A58" s="3" t="s">
        <v>54</v>
      </c>
      <c r="B58" s="4" t="s">
        <v>55</v>
      </c>
      <c r="C58" s="55">
        <f>SUM(C59:C61)</f>
        <v>1124684.6700000002</v>
      </c>
      <c r="D58" s="55">
        <f t="shared" ref="D58" si="22">SUM(D59:D61)</f>
        <v>11203811</v>
      </c>
      <c r="E58" s="8">
        <f t="shared" si="0"/>
        <v>996.17353191094878</v>
      </c>
      <c r="F58" s="8">
        <f>SUM(F59:F61)</f>
        <v>10938162</v>
      </c>
      <c r="G58" s="8">
        <f t="shared" ref="G58:H58" si="23">SUM(G59:G61)</f>
        <v>10689568</v>
      </c>
      <c r="H58" s="8">
        <f t="shared" si="23"/>
        <v>10813866</v>
      </c>
      <c r="I58" s="1"/>
    </row>
    <row r="59" spans="1:11" ht="22.5" customHeight="1" outlineLevel="3" x14ac:dyDescent="0.25">
      <c r="A59" s="16" t="s">
        <v>122</v>
      </c>
      <c r="B59" s="5" t="s">
        <v>56</v>
      </c>
      <c r="C59" s="58">
        <v>1019994.4</v>
      </c>
      <c r="D59" s="78">
        <v>1790505</v>
      </c>
      <c r="E59" s="9">
        <f t="shared" si="0"/>
        <v>175.54066963504897</v>
      </c>
      <c r="F59" s="39">
        <v>1076633</v>
      </c>
      <c r="G59" s="39">
        <v>1052164</v>
      </c>
      <c r="H59" s="39">
        <v>1064399</v>
      </c>
      <c r="I59" s="1"/>
    </row>
    <row r="60" spans="1:11" ht="22.5" customHeight="1" outlineLevel="3" x14ac:dyDescent="0.25">
      <c r="A60" s="16" t="s">
        <v>123</v>
      </c>
      <c r="B60" s="5" t="s">
        <v>57</v>
      </c>
      <c r="C60" s="58">
        <v>8118.06</v>
      </c>
      <c r="D60" s="78">
        <v>2669233</v>
      </c>
      <c r="E60" s="9">
        <f t="shared" si="0"/>
        <v>32880.183196477978</v>
      </c>
      <c r="F60" s="39">
        <v>2796301</v>
      </c>
      <c r="G60" s="39">
        <v>2732749</v>
      </c>
      <c r="H60" s="39">
        <v>2764525</v>
      </c>
      <c r="I60" s="1"/>
    </row>
    <row r="61" spans="1:11" ht="18" customHeight="1" outlineLevel="3" x14ac:dyDescent="0.25">
      <c r="A61" s="16" t="s">
        <v>124</v>
      </c>
      <c r="B61" s="5" t="s">
        <v>58</v>
      </c>
      <c r="C61" s="58">
        <v>96572.21</v>
      </c>
      <c r="D61" s="78">
        <v>6744073</v>
      </c>
      <c r="E61" s="9">
        <f t="shared" si="0"/>
        <v>6983.4510362763776</v>
      </c>
      <c r="F61" s="9">
        <v>7065228</v>
      </c>
      <c r="G61" s="9">
        <v>6904655</v>
      </c>
      <c r="H61" s="9">
        <v>6984942</v>
      </c>
      <c r="I61" s="1"/>
    </row>
    <row r="62" spans="1:11" ht="19.5" customHeight="1" outlineLevel="1" x14ac:dyDescent="0.25">
      <c r="A62" s="3" t="s">
        <v>59</v>
      </c>
      <c r="B62" s="4" t="s">
        <v>60</v>
      </c>
      <c r="C62" s="55">
        <f>C63</f>
        <v>5351006.97</v>
      </c>
      <c r="D62" s="55">
        <f>D63</f>
        <v>403492</v>
      </c>
      <c r="E62" s="8">
        <f t="shared" si="0"/>
        <v>7.540487281406028</v>
      </c>
      <c r="F62" s="8">
        <f>F63</f>
        <v>0</v>
      </c>
      <c r="G62" s="8">
        <f t="shared" ref="G62:H62" si="24">G63</f>
        <v>0</v>
      </c>
      <c r="H62" s="8">
        <f t="shared" si="24"/>
        <v>0</v>
      </c>
      <c r="I62" s="1"/>
    </row>
    <row r="63" spans="1:11" ht="18" customHeight="1" outlineLevel="2" x14ac:dyDescent="0.25">
      <c r="A63" s="3" t="s">
        <v>61</v>
      </c>
      <c r="B63" s="4" t="s">
        <v>62</v>
      </c>
      <c r="C63" s="55">
        <f>C64</f>
        <v>5351006.97</v>
      </c>
      <c r="D63" s="55">
        <f>D64</f>
        <v>403492</v>
      </c>
      <c r="E63" s="8">
        <f t="shared" si="0"/>
        <v>7.540487281406028</v>
      </c>
      <c r="F63" s="8">
        <f>F64</f>
        <v>0</v>
      </c>
      <c r="G63" s="8">
        <f t="shared" ref="G63:H63" si="25">G64</f>
        <v>0</v>
      </c>
      <c r="H63" s="8">
        <f t="shared" si="25"/>
        <v>0</v>
      </c>
      <c r="I63" s="1"/>
    </row>
    <row r="64" spans="1:11" ht="21.75" customHeight="1" outlineLevel="3" x14ac:dyDescent="0.25">
      <c r="A64" s="16" t="s">
        <v>159</v>
      </c>
      <c r="B64" s="17" t="s">
        <v>160</v>
      </c>
      <c r="C64" s="58">
        <v>5351006.97</v>
      </c>
      <c r="D64" s="58">
        <v>403492</v>
      </c>
      <c r="E64" s="9">
        <f t="shared" si="0"/>
        <v>7.540487281406028</v>
      </c>
      <c r="F64" s="9">
        <v>0</v>
      </c>
      <c r="G64" s="9">
        <v>0</v>
      </c>
      <c r="H64" s="9">
        <v>0</v>
      </c>
      <c r="I64" s="1"/>
    </row>
    <row r="65" spans="1:12" ht="23.25" customHeight="1" outlineLevel="1" x14ac:dyDescent="0.25">
      <c r="A65" s="3" t="s">
        <v>63</v>
      </c>
      <c r="B65" s="4" t="s">
        <v>64</v>
      </c>
      <c r="C65" s="55">
        <f>C66+C68+C70</f>
        <v>2152489.23</v>
      </c>
      <c r="D65" s="55">
        <f>D66+D68+D70</f>
        <v>3033000</v>
      </c>
      <c r="E65" s="8">
        <f t="shared" si="0"/>
        <v>140.90662836905344</v>
      </c>
      <c r="F65" s="8">
        <f>F66+F68+F70</f>
        <v>2105200</v>
      </c>
      <c r="G65" s="8">
        <f>G66+G68+G70</f>
        <v>2105000</v>
      </c>
      <c r="H65" s="8">
        <f>H66+H68+H70</f>
        <v>1670000</v>
      </c>
      <c r="I65" s="1"/>
    </row>
    <row r="66" spans="1:12" ht="65.25" customHeight="1" outlineLevel="2" x14ac:dyDescent="0.25">
      <c r="A66" s="3" t="s">
        <v>65</v>
      </c>
      <c r="B66" s="4" t="s">
        <v>66</v>
      </c>
      <c r="C66" s="55">
        <f>C67</f>
        <v>1432996.71</v>
      </c>
      <c r="D66" s="55">
        <f t="shared" ref="D66" si="26">D67</f>
        <v>1566600</v>
      </c>
      <c r="E66" s="8">
        <f t="shared" si="0"/>
        <v>109.32334938856908</v>
      </c>
      <c r="F66" s="8">
        <f>F67</f>
        <v>1500000</v>
      </c>
      <c r="G66" s="8">
        <f t="shared" ref="G66:H66" si="27">G67</f>
        <v>1500000</v>
      </c>
      <c r="H66" s="8">
        <f t="shared" si="27"/>
        <v>1115000</v>
      </c>
      <c r="I66" s="1"/>
    </row>
    <row r="67" spans="1:12" ht="65.25" customHeight="1" outlineLevel="3" x14ac:dyDescent="0.25">
      <c r="A67" s="16" t="s">
        <v>161</v>
      </c>
      <c r="B67" s="17" t="s">
        <v>162</v>
      </c>
      <c r="C67" s="58">
        <v>1432996.71</v>
      </c>
      <c r="D67" s="78">
        <v>1566600</v>
      </c>
      <c r="E67" s="9">
        <f t="shared" si="0"/>
        <v>109.32334938856908</v>
      </c>
      <c r="F67" s="39">
        <v>1500000</v>
      </c>
      <c r="G67" s="39">
        <v>1500000</v>
      </c>
      <c r="H67" s="39">
        <v>1115000</v>
      </c>
      <c r="I67" s="1"/>
    </row>
    <row r="68" spans="1:12" ht="34.5" customHeight="1" outlineLevel="2" x14ac:dyDescent="0.25">
      <c r="A68" s="3" t="s">
        <v>67</v>
      </c>
      <c r="B68" s="4" t="s">
        <v>68</v>
      </c>
      <c r="C68" s="55">
        <f>SUM(C69:C69)</f>
        <v>662561.41</v>
      </c>
      <c r="D68" s="55">
        <f>SUM(D69:D69)</f>
        <v>1206400</v>
      </c>
      <c r="E68" s="8">
        <f t="shared" si="0"/>
        <v>182.08123530768262</v>
      </c>
      <c r="F68" s="8">
        <f>SUM(F69:F69)</f>
        <v>560000</v>
      </c>
      <c r="G68" s="8">
        <f>SUM(G69:G69)</f>
        <v>560000</v>
      </c>
      <c r="H68" s="8">
        <f>SUM(H69:H69)</f>
        <v>510000</v>
      </c>
      <c r="I68" s="1"/>
    </row>
    <row r="69" spans="1:12" ht="34.5" customHeight="1" outlineLevel="3" x14ac:dyDescent="0.25">
      <c r="A69" s="16" t="s">
        <v>164</v>
      </c>
      <c r="B69" s="17" t="s">
        <v>163</v>
      </c>
      <c r="C69" s="58">
        <v>662561.41</v>
      </c>
      <c r="D69" s="58">
        <v>1206400</v>
      </c>
      <c r="E69" s="9">
        <f t="shared" si="0"/>
        <v>182.08123530768262</v>
      </c>
      <c r="F69" s="9">
        <v>560000</v>
      </c>
      <c r="G69" s="9">
        <v>560000</v>
      </c>
      <c r="H69" s="9">
        <v>510000</v>
      </c>
      <c r="I69" s="1"/>
    </row>
    <row r="70" spans="1:12" ht="43.5" customHeight="1" outlineLevel="2" x14ac:dyDescent="0.25">
      <c r="A70" s="3" t="s">
        <v>69</v>
      </c>
      <c r="B70" s="4" t="s">
        <v>70</v>
      </c>
      <c r="C70" s="55">
        <f>SUM(C71:C71)</f>
        <v>56931.11</v>
      </c>
      <c r="D70" s="55">
        <f>SUM(D71:D71)</f>
        <v>260000</v>
      </c>
      <c r="E70" s="8">
        <f t="shared" si="0"/>
        <v>456.69230759772643</v>
      </c>
      <c r="F70" s="8">
        <f>SUM(F71:F71)</f>
        <v>45200</v>
      </c>
      <c r="G70" s="8">
        <f>SUM(G71:G71)</f>
        <v>45000</v>
      </c>
      <c r="H70" s="8">
        <f>SUM(H71:H71)</f>
        <v>45000</v>
      </c>
      <c r="I70" s="1"/>
    </row>
    <row r="71" spans="1:12" ht="34.5" customHeight="1" outlineLevel="3" x14ac:dyDescent="0.25">
      <c r="A71" s="16" t="s">
        <v>165</v>
      </c>
      <c r="B71" s="17" t="s">
        <v>166</v>
      </c>
      <c r="C71" s="58">
        <v>56931.11</v>
      </c>
      <c r="D71" s="58">
        <v>260000</v>
      </c>
      <c r="E71" s="9">
        <f t="shared" si="0"/>
        <v>456.69230759772643</v>
      </c>
      <c r="F71" s="9">
        <v>45200</v>
      </c>
      <c r="G71" s="9">
        <v>45000</v>
      </c>
      <c r="H71" s="9">
        <v>45000</v>
      </c>
      <c r="I71" s="1"/>
      <c r="J71" s="11"/>
    </row>
    <row r="72" spans="1:12" ht="24" customHeight="1" outlineLevel="1" x14ac:dyDescent="0.25">
      <c r="A72" s="3" t="s">
        <v>71</v>
      </c>
      <c r="B72" s="4" t="s">
        <v>72</v>
      </c>
      <c r="C72" s="55">
        <f>C73+C87+C90</f>
        <v>8865362.6799999997</v>
      </c>
      <c r="D72" s="55">
        <f>D73+D87+D90+D85</f>
        <v>3867726</v>
      </c>
      <c r="E72" s="8">
        <f t="shared" si="0"/>
        <v>43.627386037183534</v>
      </c>
      <c r="F72" s="32">
        <f>F73+F87+F90+F85</f>
        <v>1895109</v>
      </c>
      <c r="G72" s="32">
        <f>G73+G87+G90+G85</f>
        <v>1895109</v>
      </c>
      <c r="H72" s="32">
        <f>H73+H87+H90+H85</f>
        <v>1895109</v>
      </c>
      <c r="I72" s="33"/>
      <c r="J72" s="11"/>
      <c r="K72" s="11"/>
      <c r="L72" s="11"/>
    </row>
    <row r="73" spans="1:12" ht="34.5" customHeight="1" outlineLevel="2" x14ac:dyDescent="0.25">
      <c r="A73" s="3" t="s">
        <v>73</v>
      </c>
      <c r="B73" s="4" t="s">
        <v>74</v>
      </c>
      <c r="C73" s="55">
        <f>SUM(C74:C84)</f>
        <v>1037863.46</v>
      </c>
      <c r="D73" s="55">
        <f>SUM(D74:D84)</f>
        <v>2508092</v>
      </c>
      <c r="E73" s="8">
        <f t="shared" si="0"/>
        <v>241.65914849724066</v>
      </c>
      <c r="F73" s="8">
        <f>SUM(F74:F84)</f>
        <v>1453109</v>
      </c>
      <c r="G73" s="8">
        <f t="shared" ref="G73:H73" si="28">SUM(G74:G84)</f>
        <v>1453109</v>
      </c>
      <c r="H73" s="8">
        <f t="shared" si="28"/>
        <v>1453109</v>
      </c>
      <c r="I73" s="1"/>
    </row>
    <row r="74" spans="1:12" ht="34.5" customHeight="1" outlineLevel="3" x14ac:dyDescent="0.25">
      <c r="A74" s="16" t="s">
        <v>167</v>
      </c>
      <c r="B74" s="17" t="s">
        <v>168</v>
      </c>
      <c r="C74" s="58">
        <v>68519.61</v>
      </c>
      <c r="D74" s="78">
        <v>167572</v>
      </c>
      <c r="E74" s="9">
        <f t="shared" si="0"/>
        <v>244.56064475556704</v>
      </c>
      <c r="F74" s="39">
        <v>68627</v>
      </c>
      <c r="G74" s="39">
        <v>68627</v>
      </c>
      <c r="H74" s="39">
        <v>68627</v>
      </c>
      <c r="I74" s="1"/>
    </row>
    <row r="75" spans="1:12" ht="34.5" customHeight="1" outlineLevel="3" x14ac:dyDescent="0.25">
      <c r="A75" s="16" t="s">
        <v>169</v>
      </c>
      <c r="B75" s="5" t="s">
        <v>170</v>
      </c>
      <c r="C75" s="58">
        <v>191799.71</v>
      </c>
      <c r="D75" s="78">
        <v>126000</v>
      </c>
      <c r="E75" s="9">
        <f t="shared" si="0"/>
        <v>65.693529985003636</v>
      </c>
      <c r="F75" s="39">
        <v>211709</v>
      </c>
      <c r="G75" s="39">
        <v>211709</v>
      </c>
      <c r="H75" s="39">
        <v>211709</v>
      </c>
      <c r="I75" s="1"/>
    </row>
    <row r="76" spans="1:12" ht="34.5" customHeight="1" outlineLevel="3" x14ac:dyDescent="0.25">
      <c r="A76" s="16" t="s">
        <v>171</v>
      </c>
      <c r="B76" s="5" t="s">
        <v>172</v>
      </c>
      <c r="C76" s="58">
        <v>21624.94</v>
      </c>
      <c r="D76" s="78">
        <v>13300</v>
      </c>
      <c r="E76" s="9">
        <f t="shared" si="0"/>
        <v>61.503060817740995</v>
      </c>
      <c r="F76" s="39">
        <v>38295</v>
      </c>
      <c r="G76" s="39">
        <v>38295</v>
      </c>
      <c r="H76" s="39">
        <v>38295</v>
      </c>
      <c r="I76" s="1"/>
    </row>
    <row r="77" spans="1:12" ht="34.5" customHeight="1" outlineLevel="3" x14ac:dyDescent="0.25">
      <c r="A77" s="16" t="s">
        <v>173</v>
      </c>
      <c r="B77" s="5" t="s">
        <v>174</v>
      </c>
      <c r="C77" s="58">
        <v>238722</v>
      </c>
      <c r="D77" s="78">
        <v>185000</v>
      </c>
      <c r="E77" s="9">
        <f t="shared" si="0"/>
        <v>77.495999530835022</v>
      </c>
      <c r="F77" s="39">
        <v>394911</v>
      </c>
      <c r="G77" s="39">
        <v>394911</v>
      </c>
      <c r="H77" s="39">
        <v>394911</v>
      </c>
      <c r="I77" s="1"/>
    </row>
    <row r="78" spans="1:12" ht="34.5" customHeight="1" outlineLevel="3" x14ac:dyDescent="0.25">
      <c r="A78" s="16" t="s">
        <v>238</v>
      </c>
      <c r="B78" s="38" t="s">
        <v>239</v>
      </c>
      <c r="C78" s="58">
        <v>9000</v>
      </c>
      <c r="D78" s="78">
        <v>0</v>
      </c>
      <c r="E78" s="27">
        <f t="shared" ref="E78:E136" si="29">(D78/C78)*100</f>
        <v>0</v>
      </c>
      <c r="F78" s="39">
        <v>5167</v>
      </c>
      <c r="G78" s="39">
        <v>5167</v>
      </c>
      <c r="H78" s="39">
        <v>5167</v>
      </c>
      <c r="I78" s="1"/>
    </row>
    <row r="79" spans="1:12" ht="34.5" customHeight="1" outlineLevel="3" x14ac:dyDescent="0.25">
      <c r="A79" s="16" t="s">
        <v>175</v>
      </c>
      <c r="B79" s="17" t="s">
        <v>176</v>
      </c>
      <c r="C79" s="58">
        <v>4000</v>
      </c>
      <c r="D79" s="58">
        <v>295000</v>
      </c>
      <c r="E79" s="9">
        <f t="shared" si="29"/>
        <v>7375</v>
      </c>
      <c r="F79" s="39">
        <v>63833</v>
      </c>
      <c r="G79" s="39">
        <v>63833</v>
      </c>
      <c r="H79" s="39">
        <v>63833</v>
      </c>
      <c r="I79" s="1"/>
    </row>
    <row r="80" spans="1:12" ht="34.5" customHeight="1" outlineLevel="3" x14ac:dyDescent="0.25">
      <c r="A80" s="16" t="s">
        <v>177</v>
      </c>
      <c r="B80" s="5" t="s">
        <v>178</v>
      </c>
      <c r="C80" s="58">
        <v>14100</v>
      </c>
      <c r="D80" s="58">
        <v>15800</v>
      </c>
      <c r="E80" s="9">
        <f t="shared" si="29"/>
        <v>112.05673758865248</v>
      </c>
      <c r="F80" s="39">
        <v>20333</v>
      </c>
      <c r="G80" s="39">
        <v>20333</v>
      </c>
      <c r="H80" s="39">
        <v>20333</v>
      </c>
      <c r="I80" s="1"/>
    </row>
    <row r="81" spans="1:9" ht="34.5" customHeight="1" outlineLevel="3" x14ac:dyDescent="0.25">
      <c r="A81" s="16" t="s">
        <v>179</v>
      </c>
      <c r="B81" s="5" t="s">
        <v>180</v>
      </c>
      <c r="C81" s="58">
        <v>29483.5</v>
      </c>
      <c r="D81" s="78">
        <v>19420</v>
      </c>
      <c r="E81" s="9">
        <f t="shared" si="29"/>
        <v>65.867349534485385</v>
      </c>
      <c r="F81" s="39">
        <v>16857</v>
      </c>
      <c r="G81" s="39">
        <v>16857</v>
      </c>
      <c r="H81" s="39">
        <v>16857</v>
      </c>
      <c r="I81" s="1"/>
    </row>
    <row r="82" spans="1:9" ht="34.5" customHeight="1" outlineLevel="3" x14ac:dyDescent="0.25">
      <c r="A82" s="16" t="s">
        <v>227</v>
      </c>
      <c r="B82" s="17" t="s">
        <v>228</v>
      </c>
      <c r="C82" s="58">
        <v>0</v>
      </c>
      <c r="D82" s="58">
        <v>0</v>
      </c>
      <c r="E82" s="27">
        <v>0</v>
      </c>
      <c r="F82" s="9">
        <v>11667</v>
      </c>
      <c r="G82" s="9">
        <v>11667</v>
      </c>
      <c r="H82" s="9">
        <v>11667</v>
      </c>
      <c r="I82" s="1"/>
    </row>
    <row r="83" spans="1:9" ht="34.5" customHeight="1" outlineLevel="3" x14ac:dyDescent="0.25">
      <c r="A83" s="16" t="s">
        <v>181</v>
      </c>
      <c r="B83" s="17" t="s">
        <v>182</v>
      </c>
      <c r="C83" s="58">
        <v>130235.24</v>
      </c>
      <c r="D83" s="58">
        <v>167000</v>
      </c>
      <c r="E83" s="9">
        <f t="shared" si="29"/>
        <v>128.22950224532161</v>
      </c>
      <c r="F83" s="39">
        <v>200806</v>
      </c>
      <c r="G83" s="39">
        <v>200806</v>
      </c>
      <c r="H83" s="39">
        <v>200806</v>
      </c>
      <c r="I83" s="1"/>
    </row>
    <row r="84" spans="1:9" ht="50.25" customHeight="1" outlineLevel="3" x14ac:dyDescent="0.25">
      <c r="A84" s="16" t="s">
        <v>183</v>
      </c>
      <c r="B84" s="5" t="s">
        <v>184</v>
      </c>
      <c r="C84" s="58">
        <v>330378.46000000002</v>
      </c>
      <c r="D84" s="58">
        <v>1519000</v>
      </c>
      <c r="E84" s="9">
        <f t="shared" si="29"/>
        <v>459.77573719545762</v>
      </c>
      <c r="F84" s="9">
        <v>420904</v>
      </c>
      <c r="G84" s="9">
        <v>420904</v>
      </c>
      <c r="H84" s="9">
        <v>420904</v>
      </c>
      <c r="I84" s="1"/>
    </row>
    <row r="85" spans="1:9" ht="76.5" customHeight="1" outlineLevel="3" x14ac:dyDescent="0.25">
      <c r="A85" s="41" t="s">
        <v>240</v>
      </c>
      <c r="B85" s="42" t="s">
        <v>241</v>
      </c>
      <c r="C85" s="34">
        <f>C86</f>
        <v>55000</v>
      </c>
      <c r="D85" s="61">
        <f>D86</f>
        <v>0</v>
      </c>
      <c r="E85" s="31">
        <f t="shared" si="29"/>
        <v>0</v>
      </c>
      <c r="F85" s="31">
        <f>F86</f>
        <v>150000</v>
      </c>
      <c r="G85" s="31">
        <f>G86</f>
        <v>150000</v>
      </c>
      <c r="H85" s="31">
        <f>H86</f>
        <v>150000</v>
      </c>
      <c r="I85" s="1"/>
    </row>
    <row r="86" spans="1:9" ht="93" customHeight="1" outlineLevel="3" x14ac:dyDescent="0.25">
      <c r="A86" s="43" t="s">
        <v>243</v>
      </c>
      <c r="B86" s="38" t="s">
        <v>242</v>
      </c>
      <c r="C86" s="58">
        <v>55000</v>
      </c>
      <c r="D86" s="78">
        <v>0</v>
      </c>
      <c r="E86" s="27">
        <f t="shared" si="29"/>
        <v>0</v>
      </c>
      <c r="F86" s="39">
        <v>150000</v>
      </c>
      <c r="G86" s="39">
        <v>150000</v>
      </c>
      <c r="H86" s="39">
        <v>150000</v>
      </c>
      <c r="I86" s="1"/>
    </row>
    <row r="87" spans="1:9" ht="22.5" customHeight="1" outlineLevel="2" x14ac:dyDescent="0.25">
      <c r="A87" s="3" t="s">
        <v>75</v>
      </c>
      <c r="B87" s="4" t="s">
        <v>76</v>
      </c>
      <c r="C87" s="55">
        <f>SUM(C88:C89)</f>
        <v>148775.41</v>
      </c>
      <c r="D87" s="55">
        <f>SUM(D88:D89)</f>
        <v>65822</v>
      </c>
      <c r="E87" s="8">
        <f t="shared" si="29"/>
        <v>44.24252636910898</v>
      </c>
      <c r="F87" s="8">
        <f>SUM(F89:F89)</f>
        <v>0</v>
      </c>
      <c r="G87" s="8">
        <f>SUM(G89:G89)</f>
        <v>0</v>
      </c>
      <c r="H87" s="8">
        <f>SUM(H89:H89)</f>
        <v>0</v>
      </c>
      <c r="I87" s="1"/>
    </row>
    <row r="88" spans="1:9" ht="64.5" customHeight="1" outlineLevel="3" x14ac:dyDescent="0.25">
      <c r="A88" s="35" t="s">
        <v>229</v>
      </c>
      <c r="B88" s="36" t="s">
        <v>230</v>
      </c>
      <c r="C88" s="62">
        <v>54523</v>
      </c>
      <c r="D88" s="78"/>
      <c r="E88" s="9">
        <f t="shared" si="29"/>
        <v>0</v>
      </c>
      <c r="F88" s="9">
        <v>0</v>
      </c>
      <c r="G88" s="9">
        <v>0</v>
      </c>
      <c r="H88" s="9">
        <v>0</v>
      </c>
      <c r="I88" s="1"/>
    </row>
    <row r="89" spans="1:9" ht="48.75" customHeight="1" outlineLevel="3" x14ac:dyDescent="0.25">
      <c r="A89" s="16" t="s">
        <v>185</v>
      </c>
      <c r="B89" s="5" t="s">
        <v>186</v>
      </c>
      <c r="C89" s="58">
        <v>94252.41</v>
      </c>
      <c r="D89" s="78">
        <v>65822</v>
      </c>
      <c r="E89" s="9">
        <f t="shared" si="29"/>
        <v>69.835880058663747</v>
      </c>
      <c r="F89" s="9">
        <v>0</v>
      </c>
      <c r="G89" s="9">
        <v>0</v>
      </c>
      <c r="H89" s="9">
        <v>0</v>
      </c>
      <c r="I89" s="1"/>
    </row>
    <row r="90" spans="1:9" ht="19.5" customHeight="1" outlineLevel="2" x14ac:dyDescent="0.25">
      <c r="A90" s="3" t="s">
        <v>77</v>
      </c>
      <c r="B90" s="4" t="s">
        <v>78</v>
      </c>
      <c r="C90" s="55">
        <f>C91+C92</f>
        <v>7678723.8099999996</v>
      </c>
      <c r="D90" s="55">
        <f>D91+D92</f>
        <v>1293812</v>
      </c>
      <c r="E90" s="8">
        <f t="shared" si="29"/>
        <v>16.849310276208517</v>
      </c>
      <c r="F90" s="8">
        <f>F91+F92</f>
        <v>292000</v>
      </c>
      <c r="G90" s="8">
        <f>G91+G92</f>
        <v>292000</v>
      </c>
      <c r="H90" s="8">
        <f>H91+H92</f>
        <v>292000</v>
      </c>
      <c r="I90" s="1"/>
    </row>
    <row r="91" spans="1:9" ht="79.5" customHeight="1" outlineLevel="3" x14ac:dyDescent="0.25">
      <c r="A91" s="16" t="s">
        <v>125</v>
      </c>
      <c r="B91" s="5" t="s">
        <v>79</v>
      </c>
      <c r="C91" s="58">
        <v>7678723.8099999996</v>
      </c>
      <c r="D91" s="78">
        <v>554437</v>
      </c>
      <c r="E91" s="28">
        <f t="shared" si="29"/>
        <v>7.2204315940880299</v>
      </c>
      <c r="F91" s="39">
        <v>292000</v>
      </c>
      <c r="G91" s="39">
        <v>292000</v>
      </c>
      <c r="H91" s="39">
        <v>292000</v>
      </c>
      <c r="I91" s="1"/>
    </row>
    <row r="92" spans="1:9" ht="79.5" customHeight="1" outlineLevel="3" x14ac:dyDescent="0.25">
      <c r="A92" s="16" t="s">
        <v>265</v>
      </c>
      <c r="B92" s="5" t="s">
        <v>264</v>
      </c>
      <c r="C92" s="58">
        <v>0</v>
      </c>
      <c r="D92" s="78">
        <v>739375</v>
      </c>
      <c r="E92" s="27">
        <v>0</v>
      </c>
      <c r="F92" s="39">
        <v>0</v>
      </c>
      <c r="G92" s="39">
        <v>0</v>
      </c>
      <c r="H92" s="39">
        <v>0</v>
      </c>
      <c r="I92" s="1"/>
    </row>
    <row r="93" spans="1:9" ht="24.75" customHeight="1" outlineLevel="1" x14ac:dyDescent="0.25">
      <c r="A93" s="30" t="s">
        <v>129</v>
      </c>
      <c r="B93" s="29" t="s">
        <v>128</v>
      </c>
      <c r="C93" s="61">
        <f>C95+C94</f>
        <v>10389</v>
      </c>
      <c r="D93" s="61">
        <f>D95+D94+D96</f>
        <v>24000</v>
      </c>
      <c r="E93" s="8">
        <f t="shared" si="29"/>
        <v>231.0135720473578</v>
      </c>
      <c r="F93" s="8">
        <f>F95+F94+F96</f>
        <v>480540</v>
      </c>
      <c r="G93" s="8">
        <f t="shared" ref="G93:H93" si="30">G95+G94+G96</f>
        <v>453440</v>
      </c>
      <c r="H93" s="8">
        <f t="shared" si="30"/>
        <v>453440</v>
      </c>
      <c r="I93" s="1"/>
    </row>
    <row r="94" spans="1:9" ht="24.75" customHeight="1" outlineLevel="1" x14ac:dyDescent="0.25">
      <c r="A94" s="16" t="s">
        <v>259</v>
      </c>
      <c r="B94" s="17" t="s">
        <v>258</v>
      </c>
      <c r="C94" s="69">
        <v>10200</v>
      </c>
      <c r="D94" s="69">
        <v>0</v>
      </c>
      <c r="E94" s="28">
        <f t="shared" si="29"/>
        <v>0</v>
      </c>
      <c r="F94" s="28">
        <v>0</v>
      </c>
      <c r="G94" s="28">
        <v>0</v>
      </c>
      <c r="H94" s="28">
        <v>0</v>
      </c>
      <c r="I94" s="1"/>
    </row>
    <row r="95" spans="1:9" ht="23.25" customHeight="1" outlineLevel="3" x14ac:dyDescent="0.25">
      <c r="A95" s="16" t="s">
        <v>270</v>
      </c>
      <c r="B95" s="17" t="s">
        <v>268</v>
      </c>
      <c r="C95" s="58">
        <v>189</v>
      </c>
      <c r="D95" s="78">
        <v>0</v>
      </c>
      <c r="E95" s="9">
        <f t="shared" si="29"/>
        <v>0</v>
      </c>
      <c r="F95" s="9">
        <v>480540</v>
      </c>
      <c r="G95" s="9">
        <v>453440</v>
      </c>
      <c r="H95" s="9">
        <v>453440</v>
      </c>
      <c r="I95" s="1"/>
    </row>
    <row r="96" spans="1:9" ht="23.25" customHeight="1" outlineLevel="3" x14ac:dyDescent="0.25">
      <c r="A96" s="30" t="s">
        <v>271</v>
      </c>
      <c r="B96" s="29" t="s">
        <v>269</v>
      </c>
      <c r="C96" s="61">
        <f>C97</f>
        <v>0</v>
      </c>
      <c r="D96" s="79">
        <f>D97</f>
        <v>24000</v>
      </c>
      <c r="E96" s="31" t="e">
        <f t="shared" si="29"/>
        <v>#DIV/0!</v>
      </c>
      <c r="F96" s="31">
        <f>F97</f>
        <v>0</v>
      </c>
      <c r="G96" s="31">
        <f>G97</f>
        <v>0</v>
      </c>
      <c r="H96" s="31">
        <f>H97</f>
        <v>0</v>
      </c>
      <c r="I96" s="1"/>
    </row>
    <row r="97" spans="1:9" ht="23.25" customHeight="1" outlineLevel="3" x14ac:dyDescent="0.25">
      <c r="A97" s="16" t="s">
        <v>267</v>
      </c>
      <c r="B97" s="17" t="s">
        <v>266</v>
      </c>
      <c r="C97" s="58">
        <v>0</v>
      </c>
      <c r="D97" s="78">
        <v>24000</v>
      </c>
      <c r="E97" s="9" t="e">
        <f t="shared" si="29"/>
        <v>#DIV/0!</v>
      </c>
      <c r="F97" s="9">
        <v>0</v>
      </c>
      <c r="G97" s="9">
        <v>0</v>
      </c>
      <c r="H97" s="9">
        <v>0</v>
      </c>
      <c r="I97" s="1"/>
    </row>
    <row r="98" spans="1:9" ht="21.75" customHeight="1" x14ac:dyDescent="0.25">
      <c r="A98" s="3" t="s">
        <v>80</v>
      </c>
      <c r="B98" s="4" t="s">
        <v>81</v>
      </c>
      <c r="C98" s="54">
        <f>C99+C126+C129+C131+C134</f>
        <v>537190896.75</v>
      </c>
      <c r="D98" s="54">
        <f>D99+D126+D129+D131+D134</f>
        <v>710911105.21000004</v>
      </c>
      <c r="E98" s="7">
        <f t="shared" si="29"/>
        <v>132.33863595064727</v>
      </c>
      <c r="F98" s="7">
        <f>F99+F131+F134</f>
        <v>514658076.93000001</v>
      </c>
      <c r="G98" s="7">
        <f>G99+G131+G134</f>
        <v>423865876.34000003</v>
      </c>
      <c r="H98" s="7">
        <f>H99+H131+H134</f>
        <v>423695105.05000001</v>
      </c>
      <c r="I98" s="1"/>
    </row>
    <row r="99" spans="1:9" ht="34.5" customHeight="1" outlineLevel="1" x14ac:dyDescent="0.25">
      <c r="A99" s="3" t="s">
        <v>82</v>
      </c>
      <c r="B99" s="4" t="s">
        <v>83</v>
      </c>
      <c r="C99" s="55">
        <f>C100+C104+C113+C120</f>
        <v>536713470.26999992</v>
      </c>
      <c r="D99" s="55">
        <f>D100+D104+D113+D120</f>
        <v>710903805.21000004</v>
      </c>
      <c r="E99" s="8">
        <f t="shared" si="29"/>
        <v>132.45499593151101</v>
      </c>
      <c r="F99" s="8">
        <f>F100+F104+F113+F120</f>
        <v>514658076.93000001</v>
      </c>
      <c r="G99" s="8">
        <f>G100+G104+G113+G120</f>
        <v>423865876.34000003</v>
      </c>
      <c r="H99" s="8">
        <f>H100+H104+H113+H120</f>
        <v>423695105.05000001</v>
      </c>
      <c r="I99" s="1"/>
    </row>
    <row r="100" spans="1:9" ht="22.5" customHeight="1" outlineLevel="2" x14ac:dyDescent="0.25">
      <c r="A100" s="3" t="s">
        <v>84</v>
      </c>
      <c r="B100" s="4" t="s">
        <v>85</v>
      </c>
      <c r="C100" s="55">
        <f>SUM(C101:C103)</f>
        <v>34676212.880000003</v>
      </c>
      <c r="D100" s="55">
        <f>SUM(D101:D103)</f>
        <v>55741530.420000002</v>
      </c>
      <c r="E100" s="8">
        <f t="shared" si="29"/>
        <v>160.74861061932666</v>
      </c>
      <c r="F100" s="8">
        <f>SUM(F101:F103)</f>
        <v>89592700</v>
      </c>
      <c r="G100" s="8">
        <f t="shared" ref="G100:H100" si="31">SUM(G101:G103)</f>
        <v>140500</v>
      </c>
      <c r="H100" s="8">
        <f t="shared" si="31"/>
        <v>225500</v>
      </c>
      <c r="I100" s="1"/>
    </row>
    <row r="101" spans="1:9" ht="19.5" customHeight="1" outlineLevel="3" x14ac:dyDescent="0.25">
      <c r="A101" s="16" t="s">
        <v>187</v>
      </c>
      <c r="B101" s="5" t="s">
        <v>188</v>
      </c>
      <c r="C101" s="58">
        <v>58000</v>
      </c>
      <c r="D101" s="78">
        <v>7600</v>
      </c>
      <c r="E101" s="9">
        <f t="shared" si="29"/>
        <v>13.103448275862069</v>
      </c>
      <c r="F101" s="39">
        <v>48400</v>
      </c>
      <c r="G101" s="39">
        <v>140500</v>
      </c>
      <c r="H101" s="39">
        <v>225500</v>
      </c>
      <c r="I101" s="1"/>
    </row>
    <row r="102" spans="1:9" ht="21" customHeight="1" outlineLevel="3" x14ac:dyDescent="0.25">
      <c r="A102" s="16" t="s">
        <v>213</v>
      </c>
      <c r="B102" s="17" t="s">
        <v>214</v>
      </c>
      <c r="C102" s="58">
        <v>30566400</v>
      </c>
      <c r="D102" s="78">
        <v>51111400</v>
      </c>
      <c r="E102" s="9">
        <f t="shared" si="29"/>
        <v>167.21432684254606</v>
      </c>
      <c r="F102" s="39">
        <v>89544300</v>
      </c>
      <c r="G102" s="39">
        <v>0</v>
      </c>
      <c r="H102" s="39">
        <v>0</v>
      </c>
      <c r="I102" s="1"/>
    </row>
    <row r="103" spans="1:9" ht="16.5" customHeight="1" outlineLevel="3" x14ac:dyDescent="0.25">
      <c r="A103" s="16" t="s">
        <v>189</v>
      </c>
      <c r="B103" s="5" t="s">
        <v>190</v>
      </c>
      <c r="C103" s="58">
        <v>4051812.88</v>
      </c>
      <c r="D103" s="78">
        <v>4622530.42</v>
      </c>
      <c r="E103" s="9">
        <f t="shared" si="29"/>
        <v>114.08548609974309</v>
      </c>
      <c r="F103" s="39">
        <v>0</v>
      </c>
      <c r="G103" s="39">
        <v>0</v>
      </c>
      <c r="H103" s="39">
        <v>0</v>
      </c>
      <c r="I103" s="1"/>
    </row>
    <row r="104" spans="1:9" ht="27" customHeight="1" outlineLevel="2" x14ac:dyDescent="0.25">
      <c r="A104" s="3" t="s">
        <v>86</v>
      </c>
      <c r="B104" s="4" t="s">
        <v>87</v>
      </c>
      <c r="C104" s="55">
        <f>SUM(C105:C112)</f>
        <v>142376878.09</v>
      </c>
      <c r="D104" s="55">
        <f>SUM(D105:D112)</f>
        <v>238616822.22</v>
      </c>
      <c r="E104" s="8">
        <f t="shared" si="29"/>
        <v>167.59520606229637</v>
      </c>
      <c r="F104" s="8">
        <f>SUM(F105:F112)</f>
        <v>134738436.87</v>
      </c>
      <c r="G104" s="8">
        <f>SUM(G105:G112)</f>
        <v>136325814.97999999</v>
      </c>
      <c r="H104" s="8">
        <f>SUM(H105:H112)</f>
        <v>136070043.69</v>
      </c>
      <c r="I104" s="1"/>
    </row>
    <row r="105" spans="1:9" ht="33.75" customHeight="1" outlineLevel="3" x14ac:dyDescent="0.25">
      <c r="A105" s="16" t="s">
        <v>191</v>
      </c>
      <c r="B105" s="5" t="s">
        <v>192</v>
      </c>
      <c r="C105" s="58">
        <v>8501444.9199999999</v>
      </c>
      <c r="D105" s="78">
        <v>9308600</v>
      </c>
      <c r="E105" s="9">
        <f t="shared" si="29"/>
        <v>109.49432817121634</v>
      </c>
      <c r="F105" s="9">
        <v>0</v>
      </c>
      <c r="G105" s="9">
        <v>0</v>
      </c>
      <c r="H105" s="9">
        <v>0</v>
      </c>
      <c r="I105" s="1"/>
    </row>
    <row r="106" spans="1:9" ht="17.25" customHeight="1" outlineLevel="3" x14ac:dyDescent="0.25">
      <c r="A106" s="16" t="s">
        <v>246</v>
      </c>
      <c r="B106" s="38" t="s">
        <v>247</v>
      </c>
      <c r="C106" s="58">
        <v>0</v>
      </c>
      <c r="D106" s="58">
        <v>0</v>
      </c>
      <c r="E106" s="27">
        <v>0</v>
      </c>
      <c r="F106" s="9">
        <v>0</v>
      </c>
      <c r="G106" s="9">
        <v>0</v>
      </c>
      <c r="H106" s="9">
        <v>0</v>
      </c>
      <c r="I106" s="1"/>
    </row>
    <row r="107" spans="1:9" ht="28.5" customHeight="1" outlineLevel="3" x14ac:dyDescent="0.25">
      <c r="A107" s="16" t="s">
        <v>193</v>
      </c>
      <c r="B107" s="50" t="s">
        <v>194</v>
      </c>
      <c r="C107" s="58">
        <v>0</v>
      </c>
      <c r="D107" s="58">
        <v>867606.4</v>
      </c>
      <c r="E107" s="27">
        <v>0</v>
      </c>
      <c r="F107" s="9">
        <v>0</v>
      </c>
      <c r="G107" s="9">
        <v>0</v>
      </c>
      <c r="H107" s="9">
        <v>0</v>
      </c>
      <c r="I107" s="1"/>
    </row>
    <row r="108" spans="1:9" ht="20.25" customHeight="1" outlineLevel="3" x14ac:dyDescent="0.25">
      <c r="A108" s="16" t="s">
        <v>215</v>
      </c>
      <c r="B108" s="17" t="s">
        <v>216</v>
      </c>
      <c r="C108" s="58">
        <v>246666.1</v>
      </c>
      <c r="D108" s="78">
        <v>49091131.140000001</v>
      </c>
      <c r="E108" s="9">
        <f t="shared" si="29"/>
        <v>19901.8556421008</v>
      </c>
      <c r="F108" s="9">
        <v>0</v>
      </c>
      <c r="G108" s="9">
        <v>0</v>
      </c>
      <c r="H108" s="9">
        <v>0</v>
      </c>
      <c r="I108" s="1"/>
    </row>
    <row r="109" spans="1:9" ht="48" customHeight="1" outlineLevel="3" x14ac:dyDescent="0.25">
      <c r="A109" s="16" t="s">
        <v>276</v>
      </c>
      <c r="B109" s="17" t="s">
        <v>274</v>
      </c>
      <c r="C109" s="58">
        <v>0</v>
      </c>
      <c r="D109" s="78">
        <v>1717579</v>
      </c>
      <c r="E109" s="27">
        <v>0</v>
      </c>
      <c r="F109" s="9">
        <v>0</v>
      </c>
      <c r="G109" s="9">
        <v>0</v>
      </c>
      <c r="H109" s="9">
        <v>0</v>
      </c>
      <c r="I109" s="1"/>
    </row>
    <row r="110" spans="1:9" ht="70.5" customHeight="1" outlineLevel="3" x14ac:dyDescent="0.25">
      <c r="A110" s="16" t="s">
        <v>277</v>
      </c>
      <c r="B110" s="17" t="s">
        <v>275</v>
      </c>
      <c r="C110" s="58">
        <v>0</v>
      </c>
      <c r="D110" s="78">
        <v>921000</v>
      </c>
      <c r="E110" s="27">
        <v>0</v>
      </c>
      <c r="F110" s="9">
        <v>0</v>
      </c>
      <c r="G110" s="9">
        <v>0</v>
      </c>
      <c r="H110" s="9">
        <v>0</v>
      </c>
      <c r="I110" s="1"/>
    </row>
    <row r="111" spans="1:9" ht="30" customHeight="1" outlineLevel="3" x14ac:dyDescent="0.25">
      <c r="A111" s="16" t="s">
        <v>244</v>
      </c>
      <c r="B111" s="38" t="s">
        <v>245</v>
      </c>
      <c r="C111" s="58">
        <v>4266483</v>
      </c>
      <c r="D111" s="78">
        <v>4996295</v>
      </c>
      <c r="E111" s="27">
        <f t="shared" si="29"/>
        <v>117.1057050971491</v>
      </c>
      <c r="F111" s="9">
        <v>0</v>
      </c>
      <c r="G111" s="9">
        <v>0</v>
      </c>
      <c r="H111" s="9">
        <v>0</v>
      </c>
      <c r="I111" s="1"/>
    </row>
    <row r="112" spans="1:9" ht="19.5" customHeight="1" outlineLevel="3" x14ac:dyDescent="0.25">
      <c r="A112" s="16" t="s">
        <v>195</v>
      </c>
      <c r="B112" s="5" t="s">
        <v>196</v>
      </c>
      <c r="C112" s="58">
        <v>129362284.06999999</v>
      </c>
      <c r="D112" s="58">
        <v>171714610.68000001</v>
      </c>
      <c r="E112" s="9">
        <f t="shared" si="29"/>
        <v>132.73931572442126</v>
      </c>
      <c r="F112" s="27">
        <v>134738436.87</v>
      </c>
      <c r="G112" s="9">
        <v>136325814.97999999</v>
      </c>
      <c r="H112" s="9">
        <v>136070043.69</v>
      </c>
      <c r="I112" s="1"/>
    </row>
    <row r="113" spans="1:9" ht="16.5" customHeight="1" outlineLevel="2" x14ac:dyDescent="0.25">
      <c r="A113" s="3" t="s">
        <v>88</v>
      </c>
      <c r="B113" s="4" t="s">
        <v>89</v>
      </c>
      <c r="C113" s="55">
        <f>SUM(C114:C119)</f>
        <v>316534167.08999997</v>
      </c>
      <c r="D113" s="55">
        <f>SUM(D114:D119)</f>
        <v>328275695.38999999</v>
      </c>
      <c r="E113" s="8">
        <f t="shared" si="29"/>
        <v>103.70940312950847</v>
      </c>
      <c r="F113" s="8">
        <f>SUM(F114:F119)</f>
        <v>286874428.36000001</v>
      </c>
      <c r="G113" s="8">
        <f>SUM(G114:G119)</f>
        <v>287399561.36000001</v>
      </c>
      <c r="H113" s="8">
        <f>SUM(H114:H119)</f>
        <v>287399561.36000001</v>
      </c>
      <c r="I113" s="1"/>
    </row>
    <row r="114" spans="1:9" ht="30.75" customHeight="1" outlineLevel="3" x14ac:dyDescent="0.25">
      <c r="A114" s="16" t="s">
        <v>197</v>
      </c>
      <c r="B114" s="5" t="s">
        <v>198</v>
      </c>
      <c r="C114" s="58">
        <v>8642266.0899999999</v>
      </c>
      <c r="D114" s="58">
        <v>12082532.390000001</v>
      </c>
      <c r="E114" s="9">
        <f t="shared" si="29"/>
        <v>139.80745633348118</v>
      </c>
      <c r="F114" s="9">
        <v>9554941.3599999994</v>
      </c>
      <c r="G114" s="9">
        <v>9696105.3599999994</v>
      </c>
      <c r="H114" s="9">
        <v>9674122.3599999994</v>
      </c>
      <c r="I114" s="1"/>
    </row>
    <row r="115" spans="1:9" ht="48" customHeight="1" outlineLevel="3" x14ac:dyDescent="0.25">
      <c r="A115" s="16" t="s">
        <v>199</v>
      </c>
      <c r="B115" s="5" t="s">
        <v>200</v>
      </c>
      <c r="C115" s="58">
        <v>2170200</v>
      </c>
      <c r="D115" s="78">
        <v>2175600</v>
      </c>
      <c r="E115" s="9">
        <f t="shared" si="29"/>
        <v>100.24882499308821</v>
      </c>
      <c r="F115" s="39">
        <v>2859000</v>
      </c>
      <c r="G115" s="39">
        <v>2859000</v>
      </c>
      <c r="H115" s="39">
        <v>2859000</v>
      </c>
      <c r="I115" s="1"/>
    </row>
    <row r="116" spans="1:9" ht="46.5" customHeight="1" outlineLevel="3" x14ac:dyDescent="0.25">
      <c r="A116" s="16" t="s">
        <v>201</v>
      </c>
      <c r="B116" s="5" t="s">
        <v>202</v>
      </c>
      <c r="C116" s="58">
        <v>3941446</v>
      </c>
      <c r="D116" s="78">
        <v>1407015</v>
      </c>
      <c r="E116" s="9">
        <f t="shared" si="29"/>
        <v>35.697939284211941</v>
      </c>
      <c r="F116" s="39">
        <v>1664945</v>
      </c>
      <c r="G116" s="39">
        <v>1538866</v>
      </c>
      <c r="H116" s="39">
        <v>1560849</v>
      </c>
      <c r="I116" s="1"/>
    </row>
    <row r="117" spans="1:9" ht="46.5" customHeight="1" outlineLevel="3" x14ac:dyDescent="0.25">
      <c r="A117" s="16" t="s">
        <v>273</v>
      </c>
      <c r="B117" s="5" t="s">
        <v>272</v>
      </c>
      <c r="C117" s="58">
        <v>0</v>
      </c>
      <c r="D117" s="78">
        <v>0</v>
      </c>
      <c r="E117" s="9">
        <v>0</v>
      </c>
      <c r="F117" s="39">
        <v>2108601</v>
      </c>
      <c r="G117" s="39">
        <v>2307017</v>
      </c>
      <c r="H117" s="39">
        <v>2307017</v>
      </c>
      <c r="I117" s="1"/>
    </row>
    <row r="118" spans="1:9" ht="46.5" customHeight="1" outlineLevel="3" x14ac:dyDescent="0.25">
      <c r="A118" s="16" t="s">
        <v>203</v>
      </c>
      <c r="B118" s="5" t="s">
        <v>204</v>
      </c>
      <c r="C118" s="58">
        <v>4955</v>
      </c>
      <c r="D118" s="78">
        <v>22048</v>
      </c>
      <c r="E118" s="9">
        <f t="shared" si="29"/>
        <v>444.96468213925328</v>
      </c>
      <c r="F118" s="39">
        <v>20741</v>
      </c>
      <c r="G118" s="39">
        <v>332373</v>
      </c>
      <c r="H118" s="39">
        <v>332373</v>
      </c>
      <c r="I118" s="1"/>
    </row>
    <row r="119" spans="1:9" ht="20.25" customHeight="1" outlineLevel="3" x14ac:dyDescent="0.25">
      <c r="A119" s="16" t="s">
        <v>206</v>
      </c>
      <c r="B119" s="5" t="s">
        <v>205</v>
      </c>
      <c r="C119" s="58">
        <v>301775300</v>
      </c>
      <c r="D119" s="78">
        <v>312588500</v>
      </c>
      <c r="E119" s="9">
        <f t="shared" si="29"/>
        <v>103.58319584140916</v>
      </c>
      <c r="F119" s="39">
        <v>270666200</v>
      </c>
      <c r="G119" s="39">
        <v>270666200</v>
      </c>
      <c r="H119" s="39">
        <v>270666200</v>
      </c>
      <c r="I119" s="1"/>
    </row>
    <row r="120" spans="1:9" ht="22.5" customHeight="1" outlineLevel="2" x14ac:dyDescent="0.25">
      <c r="A120" s="3" t="s">
        <v>90</v>
      </c>
      <c r="B120" s="70" t="s">
        <v>91</v>
      </c>
      <c r="C120" s="55">
        <f>SUM(C121:C125)</f>
        <v>43126212.210000001</v>
      </c>
      <c r="D120" s="55">
        <f>SUM(D121:D125)</f>
        <v>88269757.180000007</v>
      </c>
      <c r="E120" s="8">
        <f t="shared" si="29"/>
        <v>204.67774157901175</v>
      </c>
      <c r="F120" s="8">
        <f>SUM(F121:F125)</f>
        <v>3452511.7</v>
      </c>
      <c r="G120" s="8">
        <f>SUM(G121:G125)</f>
        <v>0</v>
      </c>
      <c r="H120" s="8">
        <f>SUM(H121:H125)</f>
        <v>0</v>
      </c>
      <c r="I120" s="1"/>
    </row>
    <row r="121" spans="1:9" ht="47.25" customHeight="1" outlineLevel="3" x14ac:dyDescent="0.25">
      <c r="A121" s="16" t="s">
        <v>207</v>
      </c>
      <c r="B121" s="5" t="s">
        <v>208</v>
      </c>
      <c r="C121" s="58">
        <v>24310631.219999999</v>
      </c>
      <c r="D121" s="58">
        <v>53488829.18</v>
      </c>
      <c r="E121" s="9">
        <f t="shared" si="29"/>
        <v>220.02237908160743</v>
      </c>
      <c r="F121" s="9">
        <v>0</v>
      </c>
      <c r="G121" s="9">
        <v>0</v>
      </c>
      <c r="H121" s="9">
        <v>0</v>
      </c>
      <c r="I121" s="1"/>
    </row>
    <row r="122" spans="1:9" ht="48" customHeight="1" outlineLevel="3" x14ac:dyDescent="0.25">
      <c r="A122" s="16" t="s">
        <v>248</v>
      </c>
      <c r="B122" s="38" t="s">
        <v>249</v>
      </c>
      <c r="C122" s="58">
        <v>528380</v>
      </c>
      <c r="D122" s="78">
        <v>2335528</v>
      </c>
      <c r="E122" s="27">
        <f t="shared" si="29"/>
        <v>442.01673038343614</v>
      </c>
      <c r="F122" s="39">
        <v>0</v>
      </c>
      <c r="G122" s="39">
        <v>0</v>
      </c>
      <c r="H122" s="39">
        <v>0</v>
      </c>
      <c r="I122" s="1"/>
    </row>
    <row r="123" spans="1:9" ht="48" customHeight="1" outlineLevel="3" x14ac:dyDescent="0.25">
      <c r="A123" s="16" t="s">
        <v>279</v>
      </c>
      <c r="B123" s="38" t="s">
        <v>278</v>
      </c>
      <c r="C123" s="58">
        <v>0</v>
      </c>
      <c r="D123" s="78">
        <v>265800</v>
      </c>
      <c r="E123" s="27">
        <v>0</v>
      </c>
      <c r="F123" s="39">
        <v>0</v>
      </c>
      <c r="G123" s="39">
        <v>0</v>
      </c>
      <c r="H123" s="39">
        <v>0</v>
      </c>
      <c r="I123" s="1"/>
    </row>
    <row r="124" spans="1:9" ht="45.75" customHeight="1" outlineLevel="3" x14ac:dyDescent="0.25">
      <c r="A124" s="16" t="s">
        <v>209</v>
      </c>
      <c r="B124" s="5" t="s">
        <v>210</v>
      </c>
      <c r="C124" s="58">
        <v>16103200</v>
      </c>
      <c r="D124" s="78">
        <v>29179600</v>
      </c>
      <c r="E124" s="9">
        <f t="shared" si="29"/>
        <v>181.20373590342291</v>
      </c>
      <c r="F124" s="9">
        <v>0</v>
      </c>
      <c r="G124" s="9">
        <v>0</v>
      </c>
      <c r="H124" s="9">
        <v>0</v>
      </c>
      <c r="I124" s="1"/>
    </row>
    <row r="125" spans="1:9" ht="32.25" customHeight="1" outlineLevel="3" x14ac:dyDescent="0.25">
      <c r="A125" s="16" t="s">
        <v>217</v>
      </c>
      <c r="B125" s="17" t="s">
        <v>218</v>
      </c>
      <c r="C125" s="58">
        <v>2184000.9900000002</v>
      </c>
      <c r="D125" s="58">
        <v>3000000</v>
      </c>
      <c r="E125" s="9">
        <f t="shared" si="29"/>
        <v>137.36257509663488</v>
      </c>
      <c r="F125" s="9">
        <v>3452511.7</v>
      </c>
      <c r="G125" s="9">
        <v>0</v>
      </c>
      <c r="H125" s="9">
        <v>0</v>
      </c>
      <c r="I125" s="1"/>
    </row>
    <row r="126" spans="1:9" ht="19.5" customHeight="1" outlineLevel="1" x14ac:dyDescent="0.25">
      <c r="A126" s="3" t="s">
        <v>92</v>
      </c>
      <c r="B126" s="4" t="s">
        <v>93</v>
      </c>
      <c r="C126" s="55">
        <f>C127</f>
        <v>0</v>
      </c>
      <c r="D126" s="55">
        <f>D127</f>
        <v>0</v>
      </c>
      <c r="E126" s="8">
        <v>0</v>
      </c>
      <c r="F126" s="8">
        <v>0</v>
      </c>
      <c r="G126" s="8">
        <v>0</v>
      </c>
      <c r="H126" s="8">
        <v>0</v>
      </c>
      <c r="I126" s="1"/>
    </row>
    <row r="127" spans="1:9" ht="34.5" customHeight="1" outlineLevel="2" x14ac:dyDescent="0.25">
      <c r="A127" s="3" t="s">
        <v>94</v>
      </c>
      <c r="B127" s="4" t="s">
        <v>95</v>
      </c>
      <c r="C127" s="55">
        <f>C128</f>
        <v>0</v>
      </c>
      <c r="D127" s="55">
        <v>0</v>
      </c>
      <c r="E127" s="75">
        <v>0</v>
      </c>
      <c r="F127" s="8">
        <v>0</v>
      </c>
      <c r="G127" s="8">
        <v>0</v>
      </c>
      <c r="H127" s="8">
        <v>0</v>
      </c>
      <c r="I127" s="1"/>
    </row>
    <row r="128" spans="1:9" ht="34.5" customHeight="1" outlineLevel="3" x14ac:dyDescent="0.25">
      <c r="A128" s="16" t="s">
        <v>126</v>
      </c>
      <c r="B128" s="5" t="s">
        <v>96</v>
      </c>
      <c r="C128" s="58">
        <v>0</v>
      </c>
      <c r="D128" s="58">
        <v>0</v>
      </c>
      <c r="E128" s="9">
        <v>0</v>
      </c>
      <c r="F128" s="9">
        <v>0</v>
      </c>
      <c r="G128" s="9">
        <v>0</v>
      </c>
      <c r="H128" s="9">
        <v>0</v>
      </c>
      <c r="I128" s="1"/>
    </row>
    <row r="129" spans="1:9" ht="24.75" customHeight="1" outlineLevel="1" x14ac:dyDescent="0.25">
      <c r="A129" s="30" t="s">
        <v>221</v>
      </c>
      <c r="B129" s="29" t="s">
        <v>222</v>
      </c>
      <c r="C129" s="61">
        <f>C130</f>
        <v>21700</v>
      </c>
      <c r="D129" s="61">
        <f t="shared" ref="D129:H129" si="32">D130</f>
        <v>7300</v>
      </c>
      <c r="E129" s="31">
        <f t="shared" si="29"/>
        <v>33.640552995391701</v>
      </c>
      <c r="F129" s="31">
        <f t="shared" si="32"/>
        <v>0</v>
      </c>
      <c r="G129" s="31">
        <f t="shared" si="32"/>
        <v>0</v>
      </c>
      <c r="H129" s="31">
        <f t="shared" si="32"/>
        <v>0</v>
      </c>
      <c r="I129" s="1"/>
    </row>
    <row r="130" spans="1:9" ht="34.5" customHeight="1" outlineLevel="3" x14ac:dyDescent="0.25">
      <c r="A130" s="16" t="s">
        <v>219</v>
      </c>
      <c r="B130" s="5" t="s">
        <v>220</v>
      </c>
      <c r="C130" s="58">
        <v>21700</v>
      </c>
      <c r="D130" s="58">
        <v>7300</v>
      </c>
      <c r="E130" s="9">
        <f t="shared" si="29"/>
        <v>33.640552995391701</v>
      </c>
      <c r="F130" s="9">
        <v>0</v>
      </c>
      <c r="G130" s="9">
        <v>0</v>
      </c>
      <c r="H130" s="9">
        <v>0</v>
      </c>
      <c r="I130" s="1"/>
    </row>
    <row r="131" spans="1:9" ht="44.25" customHeight="1" outlineLevel="1" x14ac:dyDescent="0.25">
      <c r="A131" s="3" t="s">
        <v>97</v>
      </c>
      <c r="B131" s="4" t="s">
        <v>98</v>
      </c>
      <c r="C131" s="55">
        <f>C132</f>
        <v>580135.01</v>
      </c>
      <c r="D131" s="55">
        <f>D132</f>
        <v>0</v>
      </c>
      <c r="E131" s="75">
        <f t="shared" si="29"/>
        <v>0</v>
      </c>
      <c r="F131" s="8">
        <v>0</v>
      </c>
      <c r="G131" s="8">
        <v>0</v>
      </c>
      <c r="H131" s="8">
        <v>0</v>
      </c>
      <c r="I131" s="1"/>
    </row>
    <row r="132" spans="1:9" ht="61.5" customHeight="1" outlineLevel="2" x14ac:dyDescent="0.25">
      <c r="A132" s="3" t="s">
        <v>99</v>
      </c>
      <c r="B132" s="70" t="s">
        <v>100</v>
      </c>
      <c r="C132" s="55">
        <f>C133</f>
        <v>580135.01</v>
      </c>
      <c r="D132" s="55">
        <f>D133</f>
        <v>0</v>
      </c>
      <c r="E132" s="75">
        <f t="shared" si="29"/>
        <v>0</v>
      </c>
      <c r="F132" s="8">
        <v>0</v>
      </c>
      <c r="G132" s="8">
        <v>0</v>
      </c>
      <c r="H132" s="8">
        <v>0</v>
      </c>
      <c r="I132" s="1"/>
    </row>
    <row r="133" spans="1:9" ht="62.25" customHeight="1" outlineLevel="3" x14ac:dyDescent="0.25">
      <c r="A133" s="16" t="s">
        <v>211</v>
      </c>
      <c r="B133" s="5" t="s">
        <v>212</v>
      </c>
      <c r="C133" s="58">
        <v>580135.01</v>
      </c>
      <c r="D133" s="58">
        <v>0</v>
      </c>
      <c r="E133" s="27">
        <f t="shared" si="29"/>
        <v>0</v>
      </c>
      <c r="F133" s="9">
        <v>0</v>
      </c>
      <c r="G133" s="9">
        <v>0</v>
      </c>
      <c r="H133" s="9">
        <v>0</v>
      </c>
      <c r="I133" s="1"/>
    </row>
    <row r="134" spans="1:9" ht="34.5" customHeight="1" outlineLevel="1" x14ac:dyDescent="0.25">
      <c r="A134" s="3" t="s">
        <v>101</v>
      </c>
      <c r="B134" s="4" t="s">
        <v>102</v>
      </c>
      <c r="C134" s="55">
        <f>C135</f>
        <v>-124408.53</v>
      </c>
      <c r="D134" s="55">
        <f>D135</f>
        <v>0</v>
      </c>
      <c r="E134" s="75">
        <f t="shared" si="29"/>
        <v>0</v>
      </c>
      <c r="F134" s="8">
        <v>0</v>
      </c>
      <c r="G134" s="8">
        <v>0</v>
      </c>
      <c r="H134" s="8">
        <v>0</v>
      </c>
      <c r="I134" s="1"/>
    </row>
    <row r="135" spans="1:9" ht="34.5" customHeight="1" outlineLevel="2" x14ac:dyDescent="0.25">
      <c r="A135" s="3" t="s">
        <v>103</v>
      </c>
      <c r="B135" s="4" t="s">
        <v>104</v>
      </c>
      <c r="C135" s="55">
        <f>C136</f>
        <v>-124408.53</v>
      </c>
      <c r="D135" s="55">
        <f>D136</f>
        <v>0</v>
      </c>
      <c r="E135" s="75">
        <f t="shared" si="29"/>
        <v>0</v>
      </c>
      <c r="F135" s="8">
        <v>0</v>
      </c>
      <c r="G135" s="8">
        <v>0</v>
      </c>
      <c r="H135" s="8">
        <v>0</v>
      </c>
      <c r="I135" s="1"/>
    </row>
    <row r="136" spans="1:9" ht="34.5" customHeight="1" outlineLevel="3" x14ac:dyDescent="0.25">
      <c r="A136" s="16" t="s">
        <v>127</v>
      </c>
      <c r="B136" s="5" t="s">
        <v>105</v>
      </c>
      <c r="C136" s="58">
        <v>-124408.53</v>
      </c>
      <c r="D136" s="78">
        <v>0</v>
      </c>
      <c r="E136" s="27">
        <f t="shared" si="29"/>
        <v>0</v>
      </c>
      <c r="F136" s="9">
        <v>0</v>
      </c>
      <c r="G136" s="9">
        <v>0</v>
      </c>
      <c r="H136" s="9">
        <v>0</v>
      </c>
      <c r="I136" s="1"/>
    </row>
    <row r="137" spans="1:9" ht="18" customHeight="1" x14ac:dyDescent="0.25">
      <c r="A137" s="88" t="s">
        <v>106</v>
      </c>
      <c r="B137" s="89"/>
      <c r="C137" s="63">
        <f>C7+C98</f>
        <v>893717875.57000017</v>
      </c>
      <c r="D137" s="63">
        <f>D7+D98</f>
        <v>1074498514.21</v>
      </c>
      <c r="E137" s="10">
        <f t="shared" ref="E124:E137" si="33">(D137/C137)*100</f>
        <v>120.22793138435333</v>
      </c>
      <c r="F137" s="10">
        <f>F7+F98</f>
        <v>931169906.93000007</v>
      </c>
      <c r="G137" s="10">
        <f>G7+G98</f>
        <v>770297812.34000003</v>
      </c>
      <c r="H137" s="10">
        <f>H7+H98</f>
        <v>825624339.04999995</v>
      </c>
      <c r="I137" s="33"/>
    </row>
    <row r="138" spans="1:9" ht="12.75" customHeight="1" x14ac:dyDescent="0.25">
      <c r="A138" s="6"/>
      <c r="B138" s="6"/>
      <c r="C138" s="64"/>
      <c r="D138" s="64"/>
      <c r="E138" s="6"/>
      <c r="F138" s="6"/>
      <c r="G138" s="6"/>
      <c r="H138" s="6"/>
      <c r="I138" s="1"/>
    </row>
    <row r="139" spans="1:9" ht="12.75" customHeight="1" x14ac:dyDescent="0.25">
      <c r="A139" s="81"/>
      <c r="B139" s="82"/>
      <c r="C139" s="82"/>
      <c r="D139" s="82"/>
      <c r="E139" s="82"/>
      <c r="F139" s="82"/>
      <c r="G139" s="82"/>
      <c r="H139" s="82"/>
      <c r="I139" s="1"/>
    </row>
    <row r="140" spans="1:9" x14ac:dyDescent="0.25">
      <c r="C140" s="67"/>
      <c r="E140" s="11"/>
      <c r="F140" s="11"/>
      <c r="G140" s="11"/>
      <c r="H140" s="11"/>
    </row>
    <row r="141" spans="1:9" x14ac:dyDescent="0.25">
      <c r="C141" s="65"/>
      <c r="D141" s="65"/>
      <c r="E141" s="11"/>
      <c r="F141" s="11"/>
      <c r="G141" s="11"/>
      <c r="H141" s="11"/>
    </row>
    <row r="143" spans="1:9" x14ac:dyDescent="0.25">
      <c r="C143" s="65"/>
      <c r="F143" s="11"/>
      <c r="G143" s="11"/>
      <c r="H143" s="11"/>
    </row>
    <row r="147" spans="4:9" ht="15.75" x14ac:dyDescent="0.25">
      <c r="D147" s="65"/>
      <c r="E147" s="72"/>
      <c r="F147" s="74"/>
      <c r="G147" s="74"/>
      <c r="H147" s="74"/>
      <c r="I147" s="73"/>
    </row>
    <row r="148" spans="4:9" ht="15.75" x14ac:dyDescent="0.25">
      <c r="D148" s="65"/>
      <c r="E148" s="72"/>
      <c r="F148" s="74"/>
      <c r="G148" s="74"/>
      <c r="H148" s="74"/>
      <c r="I148" s="73"/>
    </row>
    <row r="149" spans="4:9" x14ac:dyDescent="0.25">
      <c r="E149" s="73"/>
      <c r="F149" s="73"/>
      <c r="G149" s="73"/>
      <c r="H149" s="73"/>
      <c r="I149" s="73"/>
    </row>
    <row r="150" spans="4:9" x14ac:dyDescent="0.25">
      <c r="E150" s="73"/>
      <c r="F150" s="73"/>
      <c r="G150" s="73"/>
      <c r="H150" s="73"/>
      <c r="I150" s="73"/>
    </row>
    <row r="151" spans="4:9" x14ac:dyDescent="0.25">
      <c r="E151" s="73"/>
      <c r="F151" s="72"/>
      <c r="G151" s="72"/>
      <c r="H151" s="72"/>
      <c r="I151" s="73"/>
    </row>
    <row r="152" spans="4:9" x14ac:dyDescent="0.25">
      <c r="E152" s="73"/>
      <c r="F152" s="72"/>
      <c r="G152" s="72"/>
      <c r="H152" s="72"/>
      <c r="I152" s="73"/>
    </row>
    <row r="153" spans="4:9" x14ac:dyDescent="0.25">
      <c r="E153" s="73"/>
      <c r="F153" s="73"/>
      <c r="G153" s="73"/>
      <c r="H153" s="73"/>
      <c r="I153" s="73"/>
    </row>
    <row r="154" spans="4:9" x14ac:dyDescent="0.25">
      <c r="E154" s="73"/>
      <c r="F154" s="73"/>
      <c r="G154" s="73"/>
      <c r="H154" s="73"/>
      <c r="I154" s="73"/>
    </row>
  </sheetData>
  <mergeCells count="7">
    <mergeCell ref="A1:H2"/>
    <mergeCell ref="A139:H139"/>
    <mergeCell ref="A3:H3"/>
    <mergeCell ref="A4:B4"/>
    <mergeCell ref="E4:E5"/>
    <mergeCell ref="F4:H4"/>
    <mergeCell ref="A137:B137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0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Реестр источников доходов&lt;/VariantName&gt;&#10;  &lt;VariantLink&gt;10724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7F7CB26-5D19-4F41-A329-4FC4CBEBFA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2021-10-25T09:48:33Z</dcterms:created>
  <dcterms:modified xsi:type="dcterms:W3CDTF">2024-11-14T11:21:07Z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Реестр источников доходов(6).xlsx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Реестр_источ_дох.xlt</vt:lpwstr>
  </property>
  <property fmtid="{D5CDD505-2E9C-101B-9397-08002B2CF9AE}" pid="11" name="Локальная база">
    <vt:lpwstr>не используется</vt:lpwstr>
  </property>
</Properties>
</file>