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9515" windowHeight="12210"/>
  </bookViews>
  <sheets>
    <sheet name="Документ" sheetId="2" r:id="rId1"/>
  </sheets>
  <definedNames>
    <definedName name="_xlnm.Print_Titles" localSheetId="0">Документ!$6:$6</definedName>
    <definedName name="_xlnm.Print_Area" localSheetId="0">Документ!$A$1:$H$54</definedName>
  </definedNames>
  <calcPr calcId="145621"/>
</workbook>
</file>

<file path=xl/calcChain.xml><?xml version="1.0" encoding="utf-8"?>
<calcChain xmlns="http://schemas.openxmlformats.org/spreadsheetml/2006/main">
  <c r="F28" i="2" l="1"/>
  <c r="F54" i="2"/>
  <c r="E46" i="2"/>
  <c r="E45" i="2"/>
  <c r="G15" i="2" l="1"/>
  <c r="H15" i="2"/>
  <c r="F15" i="2"/>
  <c r="E17" i="2"/>
  <c r="D15" i="2"/>
  <c r="C15" i="2"/>
  <c r="E15" i="2" l="1"/>
  <c r="G48" i="2"/>
  <c r="H48" i="2"/>
  <c r="E49" i="2"/>
  <c r="D48" i="2"/>
  <c r="C48" i="2"/>
  <c r="F48" i="2"/>
  <c r="E48" i="2" l="1"/>
  <c r="E29" i="2"/>
  <c r="D28" i="2"/>
  <c r="C28" i="2"/>
  <c r="E28" i="2" l="1"/>
  <c r="E8" i="2"/>
  <c r="E10" i="2"/>
  <c r="E11" i="2"/>
  <c r="E12" i="2"/>
  <c r="E14" i="2"/>
  <c r="E19" i="2"/>
  <c r="E20" i="2"/>
  <c r="E21" i="2"/>
  <c r="E22" i="2"/>
  <c r="E23" i="2"/>
  <c r="E25" i="2"/>
  <c r="E26" i="2"/>
  <c r="E27" i="2"/>
  <c r="E32" i="2"/>
  <c r="E33" i="2"/>
  <c r="E34" i="2"/>
  <c r="E36" i="2"/>
  <c r="E38" i="2"/>
  <c r="E39" i="2"/>
  <c r="E41" i="2"/>
  <c r="E42" i="2"/>
  <c r="E43" i="2"/>
  <c r="E51" i="2"/>
  <c r="C50" i="2" l="1"/>
  <c r="C44" i="2"/>
  <c r="C40" i="2"/>
  <c r="C37" i="2"/>
  <c r="C31" i="2"/>
  <c r="C24" i="2"/>
  <c r="C18" i="2"/>
  <c r="C7" i="2"/>
  <c r="C54" i="2" l="1"/>
  <c r="D50" i="2"/>
  <c r="E50" i="2" s="1"/>
  <c r="D44" i="2"/>
  <c r="E44" i="2" s="1"/>
  <c r="D40" i="2"/>
  <c r="E40" i="2" s="1"/>
  <c r="D37" i="2"/>
  <c r="E37" i="2" s="1"/>
  <c r="D31" i="2"/>
  <c r="E31" i="2" s="1"/>
  <c r="D24" i="2"/>
  <c r="E24" i="2" s="1"/>
  <c r="D18" i="2"/>
  <c r="E18" i="2" s="1"/>
  <c r="D7" i="2"/>
  <c r="G50" i="2"/>
  <c r="H50" i="2"/>
  <c r="F50" i="2"/>
  <c r="G44" i="2"/>
  <c r="H44" i="2"/>
  <c r="F44" i="2"/>
  <c r="G40" i="2"/>
  <c r="H40" i="2"/>
  <c r="F40" i="2"/>
  <c r="G37" i="2"/>
  <c r="H37" i="2"/>
  <c r="F37" i="2"/>
  <c r="G31" i="2"/>
  <c r="H31" i="2"/>
  <c r="F31" i="2"/>
  <c r="G28" i="2"/>
  <c r="H28" i="2"/>
  <c r="G24" i="2"/>
  <c r="H24" i="2"/>
  <c r="F24" i="2"/>
  <c r="G18" i="2"/>
  <c r="H18" i="2"/>
  <c r="F18" i="2"/>
  <c r="G7" i="2"/>
  <c r="H7" i="2"/>
  <c r="F7" i="2"/>
  <c r="H54" i="2" l="1"/>
  <c r="G54" i="2"/>
  <c r="D54" i="2"/>
  <c r="E54" i="2" s="1"/>
  <c r="E7" i="2"/>
</calcChain>
</file>

<file path=xl/sharedStrings.xml><?xml version="1.0" encoding="utf-8"?>
<sst xmlns="http://schemas.openxmlformats.org/spreadsheetml/2006/main" count="114" uniqueCount="113">
  <si>
    <t>Единица измерения: руб.</t>
  </si>
  <si>
    <t>Код раздела, подраздела</t>
  </si>
  <si>
    <t>Наименование показателя</t>
  </si>
  <si>
    <t>1</t>
  </si>
  <si>
    <t>2</t>
  </si>
  <si>
    <t>3</t>
  </si>
  <si>
    <t>4</t>
  </si>
  <si>
    <t>5</t>
  </si>
  <si>
    <t>6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</si>
  <si>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</si>
  <si>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</si>
  <si>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</si>
  <si>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</si>
  <si>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</si>
  <si>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</si>
  <si>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</si>
  <si>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</si>
  <si>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</si>
  <si>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</si>
  <si>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</si>
  <si>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</si>
  <si>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</si>
  <si>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</si>
  <si>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</si>
  <si>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</si>
  <si>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0400</t>
  </si>
  <si>
    <t>НАЦИОНАЛЬНАЯ ЭКОНОМИКА</t>
  </si>
  <si>
    <t>0401</t>
  </si>
  <si>
    <t>Общеэкономические вопросы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</si>
  <si>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</si>
  <si>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</si>
  <si>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</si>
  <si>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</si>
  <si>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</si>
  <si>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</si>
  <si>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</si>
  <si>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</si>
  <si>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</si>
  <si>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</si>
  <si>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</si>
  <si>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</si>
  <si>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</si>
  <si>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</si>
  <si>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</si>
  <si>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</si>
  <si>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</si>
  <si>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</si>
  <si>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</si>
  <si>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</si>
  <si>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</si>
  <si>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</si>
  <si>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</si>
  <si>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</si>
  <si>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</si>
  <si>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</si>
  <si>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</si>
  <si>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</si>
  <si>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</si>
  <si>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</si>
  <si>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</si>
  <si>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</si>
  <si>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</si>
  <si>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</si>
  <si>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</si>
  <si>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</si>
  <si>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</si>
  <si>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</si>
  <si>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</si>
  <si>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</si>
  <si>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</si>
  <si>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</si>
  <si>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</si>
  <si>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</si>
  <si>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1102</t>
  </si>
  <si>
    <t>Массовый спорт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</si>
  <si>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</si>
  <si>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</si>
  <si>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</si>
  <si>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</si>
  <si>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</si>
  <si>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</si>
  <si>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Итого:</t>
  </si>
  <si>
    <t>7</t>
  </si>
  <si>
    <t>8</t>
  </si>
  <si>
    <t>2023 год</t>
  </si>
  <si>
    <t>2024 год</t>
  </si>
  <si>
    <t>Фактическое исполнение</t>
  </si>
  <si>
    <t>Оценка       исполнения</t>
  </si>
  <si>
    <t>Планируемые расходы</t>
  </si>
  <si>
    <t>Условно утверждаемые (утверждённые) расходы</t>
  </si>
  <si>
    <t>9999</t>
  </si>
  <si>
    <t>0410</t>
  </si>
  <si>
    <t>Связь и информатика</t>
  </si>
  <si>
    <t>2025 год</t>
  </si>
  <si>
    <t>0300</t>
  </si>
  <si>
    <t>НАЦИОНАЛЬНАЯ БЕЗОПАСНОСТЬ И ПРАВООХРАНИТЕЛЬНАЯ ДЕЯТЕЛЬНОСТЬ</t>
  </si>
  <si>
    <t>0605</t>
  </si>
  <si>
    <t>Другие вопросы в области охраны окружающей среды</t>
  </si>
  <si>
    <t>2026 год</t>
  </si>
  <si>
    <t>0602</t>
  </si>
  <si>
    <t>Сбор, удаление отходов и очистка сточных вод</t>
  </si>
  <si>
    <t>0314</t>
  </si>
  <si>
    <t>Другие вопросы в области национальной безопасности и правоохранительной деятельности</t>
  </si>
  <si>
    <t>% исполнения 2024 г. к 2023 г.</t>
  </si>
  <si>
    <t>2027 год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</si>
  <si>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</si>
  <si>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</si>
  <si>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</si>
  <si>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</si>
  <si>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0310</t>
  </si>
  <si>
    <t>Сведения о расходах бюджета муниципального (района) округа по разделам и подразделам классификации расходов на 2025 год и плановый период 2026 и 2027 годов в сравнении с ожидаемым исполнением за 2024 год и отчетом за 2023 год</t>
  </si>
  <si>
    <t>1105</t>
  </si>
  <si>
    <t>Другие вопросы в области физической культуры и спорта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</si>
</sst>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rgb="FFD9D9D9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rgb="FFD9D9D9"/>
      </bottom>
      <diagonal/>
    </border>
    <border>
      <left/>
      <right/>
      <top style="thin">
        <color theme="0" tint="-0.14999847407452621"/>
      </top>
      <bottom style="thin">
        <color rgb="FFD9D9D9"/>
      </bottom>
      <diagonal/>
    </border>
    <border>
      <left/>
      <right style="thin">
        <color rgb="FFA6A6A6"/>
      </right>
      <top style="thin">
        <color theme="0" tint="-0.14999847407452621"/>
      </top>
      <bottom style="thin">
        <color rgb="FFD9D9D9"/>
      </bottom>
      <diagonal/>
    </border>
    <border>
      <left style="thin">
        <color rgb="FFD9D9D9"/>
      </left>
      <right style="thin">
        <color theme="0" tint="-0.14999847407452621"/>
      </right>
      <top style="thin">
        <color theme="0" tint="-0.14999847407452621"/>
      </top>
      <bottom style="thin">
        <color rgb="FFD9D9D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rgb="FFD9D9D9"/>
      </bottom>
      <diagonal/>
    </border>
    <border>
      <left style="thin">
        <color rgb="FFD9D9D9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B9CDE5"/>
      </top>
      <bottom style="thin">
        <color rgb="FFD9D9D9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D9D9D9"/>
      </top>
      <bottom style="thin">
        <color rgb="FFD9D9D9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rgb="FFD9D9D9"/>
      </left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rgb="FFD9D9D9"/>
      </left>
      <right style="thin">
        <color rgb="FFD9D9D9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rgb="FF000000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rgb="FFD9D9D9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rgb="FFD9D9D9"/>
      </left>
      <right style="thin">
        <color rgb="FFD9D9D9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9D9D9"/>
      </left>
      <right style="thin">
        <color rgb="FFD9D9D9"/>
      </right>
      <top style="thin">
        <color theme="0" tint="-0.14999847407452621"/>
      </top>
      <bottom style="thin">
        <color rgb="FFB9CDE5"/>
      </bottom>
      <diagonal/>
    </border>
    <border>
      <left style="thin">
        <color rgb="FFA6A6A6"/>
      </left>
      <right/>
      <top style="thin">
        <color theme="0" tint="-0.14999847407452621"/>
      </top>
      <bottom/>
      <diagonal/>
    </border>
  </borders>
  <cellStyleXfs count="38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2">
      <alignment horizontal="center" vertical="center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2" borderId="9">
      <alignment horizontal="center" vertical="top" shrinkToFit="1"/>
    </xf>
    <xf numFmtId="0" fontId="3" fillId="2" borderId="10">
      <alignment horizontal="left" vertical="top" wrapText="1"/>
    </xf>
    <xf numFmtId="4" fontId="3" fillId="2" borderId="10">
      <alignment horizontal="right" vertical="top" shrinkToFit="1"/>
    </xf>
    <xf numFmtId="4" fontId="3" fillId="2" borderId="11">
      <alignment horizontal="right" vertical="top" shrinkToFit="1"/>
    </xf>
    <xf numFmtId="49" fontId="3" fillId="3" borderId="12">
      <alignment horizontal="center" vertical="top" shrinkToFit="1"/>
    </xf>
    <xf numFmtId="0" fontId="3" fillId="3" borderId="13">
      <alignment horizontal="left" vertical="top" wrapText="1"/>
    </xf>
    <xf numFmtId="4" fontId="3" fillId="3" borderId="13">
      <alignment horizontal="right" vertical="top" shrinkToFit="1"/>
    </xf>
    <xf numFmtId="4" fontId="3" fillId="3" borderId="14">
      <alignment horizontal="right" vertical="top" shrinkToFit="1"/>
    </xf>
    <xf numFmtId="0" fontId="2" fillId="0" borderId="15"/>
    <xf numFmtId="0" fontId="2" fillId="0" borderId="16"/>
    <xf numFmtId="0" fontId="2" fillId="0" borderId="17"/>
    <xf numFmtId="0" fontId="4" fillId="4" borderId="18"/>
    <xf numFmtId="0" fontId="4" fillId="4" borderId="19"/>
    <xf numFmtId="4" fontId="4" fillId="4" borderId="19">
      <alignment horizontal="right" shrinkToFit="1"/>
    </xf>
    <xf numFmtId="4" fontId="4" fillId="4" borderId="20">
      <alignment horizontal="right" shrinkToFit="1"/>
    </xf>
    <xf numFmtId="0" fontId="2" fillId="0" borderId="21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49" fontId="5" fillId="0" borderId="12">
      <alignment horizontal="center" vertical="top" shrinkToFit="1"/>
    </xf>
    <xf numFmtId="0" fontId="2" fillId="0" borderId="13">
      <alignment horizontal="left" vertical="top" wrapText="1"/>
    </xf>
    <xf numFmtId="4" fontId="2" fillId="0" borderId="13">
      <alignment horizontal="right" vertical="top" shrinkToFit="1"/>
    </xf>
    <xf numFmtId="4" fontId="6" fillId="0" borderId="14">
      <alignment horizontal="right" vertical="top" shrinkToFit="1"/>
    </xf>
    <xf numFmtId="0" fontId="16" fillId="0" borderId="1">
      <alignment vertical="top" wrapText="1"/>
    </xf>
    <xf numFmtId="0" fontId="10" fillId="0" borderId="1">
      <alignment vertical="top" wrapText="1"/>
    </xf>
  </cellStyleXfs>
  <cellXfs count="89">
    <xf numFmtId="0" fontId="0" fillId="0" borderId="0" xfId="0"/>
    <xf numFmtId="0" fontId="9" fillId="0" borderId="0" xfId="0" applyFont="1" applyProtection="1">
      <protection locked="0"/>
    </xf>
    <xf numFmtId="0" fontId="10" fillId="0" borderId="21" xfId="25" applyNumberFormat="1" applyFont="1" applyProtection="1"/>
    <xf numFmtId="49" fontId="8" fillId="0" borderId="5" xfId="6" applyNumberFormat="1" applyFont="1" applyProtection="1">
      <alignment horizontal="center" vertical="center" wrapText="1"/>
    </xf>
    <xf numFmtId="49" fontId="8" fillId="0" borderId="6" xfId="7" applyNumberFormat="1" applyFont="1" applyProtection="1">
      <alignment horizontal="center" vertical="center" wrapText="1"/>
    </xf>
    <xf numFmtId="49" fontId="8" fillId="0" borderId="7" xfId="8" applyNumberFormat="1" applyFont="1" applyProtection="1">
      <alignment horizontal="center" vertical="center" wrapText="1"/>
    </xf>
    <xf numFmtId="49" fontId="8" fillId="0" borderId="8" xfId="9" applyNumberFormat="1" applyFont="1" applyProtection="1">
      <alignment horizontal="center" vertical="center" wrapText="1"/>
    </xf>
    <xf numFmtId="0" fontId="11" fillId="0" borderId="15" xfId="18" applyNumberFormat="1" applyFont="1" applyProtection="1"/>
    <xf numFmtId="0" fontId="11" fillId="0" borderId="16" xfId="19" applyNumberFormat="1" applyFont="1" applyProtection="1"/>
    <xf numFmtId="0" fontId="11" fillId="0" borderId="17" xfId="20" applyNumberFormat="1" applyFont="1" applyProtection="1"/>
    <xf numFmtId="0" fontId="8" fillId="4" borderId="18" xfId="21" applyNumberFormat="1" applyFont="1" applyProtection="1"/>
    <xf numFmtId="0" fontId="8" fillId="4" borderId="19" xfId="22" applyNumberFormat="1" applyFont="1" applyProtection="1"/>
    <xf numFmtId="4" fontId="8" fillId="4" borderId="19" xfId="23" applyNumberFormat="1" applyFont="1" applyProtection="1">
      <alignment horizontal="right" shrinkToFit="1"/>
    </xf>
    <xf numFmtId="49" fontId="11" fillId="0" borderId="12" xfId="14" applyNumberFormat="1" applyFont="1" applyFill="1" applyProtection="1">
      <alignment horizontal="center" vertical="top" shrinkToFit="1"/>
    </xf>
    <xf numFmtId="0" fontId="11" fillId="0" borderId="13" xfId="15" applyNumberFormat="1" applyFont="1" applyFill="1" applyProtection="1">
      <alignment horizontal="left" vertical="top" wrapText="1"/>
    </xf>
    <xf numFmtId="4" fontId="11" fillId="0" borderId="13" xfId="16" applyNumberFormat="1" applyFont="1" applyFill="1" applyProtection="1">
      <alignment horizontal="right" vertical="top" shrinkToFit="1"/>
    </xf>
    <xf numFmtId="4" fontId="10" fillId="0" borderId="21" xfId="25" applyNumberFormat="1" applyFont="1" applyProtection="1"/>
    <xf numFmtId="49" fontId="8" fillId="0" borderId="30" xfId="4" applyFont="1" applyBorder="1" applyAlignment="1">
      <alignment horizontal="center" vertical="center" wrapText="1"/>
    </xf>
    <xf numFmtId="49" fontId="8" fillId="0" borderId="32" xfId="6" applyNumberFormat="1" applyFont="1" applyBorder="1" applyAlignment="1" applyProtection="1">
      <alignment horizontal="center" vertical="center" wrapText="1"/>
    </xf>
    <xf numFmtId="49" fontId="8" fillId="0" borderId="31" xfId="6" applyNumberFormat="1" applyFont="1" applyBorder="1" applyAlignment="1" applyProtection="1">
      <alignment horizontal="center" vertical="center" wrapText="1"/>
    </xf>
    <xf numFmtId="49" fontId="8" fillId="0" borderId="33" xfId="4" applyNumberFormat="1" applyFont="1" applyBorder="1" applyAlignment="1" applyProtection="1">
      <alignment horizontal="center" vertical="center" wrapText="1"/>
    </xf>
    <xf numFmtId="49" fontId="8" fillId="5" borderId="31" xfId="10" applyNumberFormat="1" applyFont="1" applyFill="1" applyBorder="1" applyProtection="1">
      <alignment horizontal="center" vertical="top" shrinkToFit="1"/>
    </xf>
    <xf numFmtId="0" fontId="8" fillId="5" borderId="31" xfId="11" applyNumberFormat="1" applyFont="1" applyFill="1" applyBorder="1" applyProtection="1">
      <alignment horizontal="left" vertical="top" wrapText="1"/>
    </xf>
    <xf numFmtId="4" fontId="8" fillId="5" borderId="31" xfId="12" applyNumberFormat="1" applyFont="1" applyFill="1" applyBorder="1" applyProtection="1">
      <alignment horizontal="right" vertical="top" shrinkToFit="1"/>
    </xf>
    <xf numFmtId="164" fontId="8" fillId="5" borderId="31" xfId="13" applyNumberFormat="1" applyFont="1" applyFill="1" applyBorder="1" applyProtection="1">
      <alignment horizontal="right" vertical="top" shrinkToFit="1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49" fontId="11" fillId="0" borderId="31" xfId="14" applyNumberFormat="1" applyFont="1" applyFill="1" applyBorder="1" applyProtection="1">
      <alignment horizontal="center" vertical="top" shrinkToFit="1"/>
    </xf>
    <xf numFmtId="0" fontId="11" fillId="0" borderId="31" xfId="15" applyNumberFormat="1" applyFont="1" applyFill="1" applyBorder="1" applyProtection="1">
      <alignment horizontal="left" vertical="top" wrapText="1"/>
    </xf>
    <xf numFmtId="4" fontId="11" fillId="0" borderId="31" xfId="16" applyNumberFormat="1" applyFont="1" applyFill="1" applyBorder="1" applyProtection="1">
      <alignment horizontal="right" vertical="top" shrinkToFit="1"/>
    </xf>
    <xf numFmtId="49" fontId="8" fillId="5" borderId="9" xfId="10" applyNumberFormat="1" applyFont="1" applyFill="1" applyProtection="1">
      <alignment horizontal="center" vertical="top" shrinkToFit="1"/>
    </xf>
    <xf numFmtId="0" fontId="8" fillId="5" borderId="10" xfId="11" applyNumberFormat="1" applyFont="1" applyFill="1" applyProtection="1">
      <alignment horizontal="left" vertical="top" wrapText="1"/>
    </xf>
    <xf numFmtId="4" fontId="8" fillId="5" borderId="10" xfId="12" applyNumberFormat="1" applyFont="1" applyFill="1" applyProtection="1">
      <alignment horizontal="right" vertical="top" shrinkToFit="1"/>
    </xf>
    <xf numFmtId="164" fontId="8" fillId="5" borderId="31" xfId="17" applyNumberFormat="1" applyFont="1" applyFill="1" applyBorder="1" applyProtection="1">
      <alignment horizontal="right" vertical="top" shrinkToFit="1"/>
    </xf>
    <xf numFmtId="4" fontId="11" fillId="0" borderId="34" xfId="16" applyNumberFormat="1" applyFont="1" applyFill="1" applyBorder="1" applyProtection="1">
      <alignment horizontal="right" vertical="top" shrinkToFit="1"/>
    </xf>
    <xf numFmtId="4" fontId="8" fillId="5" borderId="35" xfId="12" applyNumberFormat="1" applyFont="1" applyFill="1" applyBorder="1" applyProtection="1">
      <alignment horizontal="right" vertical="top" shrinkToFit="1"/>
    </xf>
    <xf numFmtId="4" fontId="11" fillId="0" borderId="1" xfId="36" applyNumberFormat="1" applyFont="1" applyFill="1" applyBorder="1" applyAlignment="1">
      <alignment horizontal="right" vertical="top" wrapText="1"/>
    </xf>
    <xf numFmtId="4" fontId="8" fillId="5" borderId="10" xfId="12" applyNumberFormat="1" applyFont="1" applyFill="1" applyAlignment="1" applyProtection="1">
      <alignment horizontal="right" vertical="top" shrinkToFit="1"/>
    </xf>
    <xf numFmtId="4" fontId="11" fillId="0" borderId="13" xfId="16" applyNumberFormat="1" applyFont="1" applyFill="1" applyAlignment="1" applyProtection="1">
      <alignment horizontal="right" vertical="top" shrinkToFit="1"/>
    </xf>
    <xf numFmtId="4" fontId="11" fillId="0" borderId="14" xfId="17" applyNumberFormat="1" applyFont="1" applyFill="1" applyAlignment="1" applyProtection="1">
      <alignment horizontal="right" vertical="top" shrinkToFit="1"/>
    </xf>
    <xf numFmtId="4" fontId="8" fillId="5" borderId="11" xfId="13" applyNumberFormat="1" applyFont="1" applyFill="1" applyAlignment="1" applyProtection="1">
      <alignment horizontal="right" vertical="top" shrinkToFit="1"/>
    </xf>
    <xf numFmtId="4" fontId="11" fillId="0" borderId="36" xfId="36" applyNumberFormat="1" applyFont="1" applyFill="1" applyBorder="1" applyAlignment="1">
      <alignment horizontal="right" vertical="top" wrapText="1"/>
    </xf>
    <xf numFmtId="4" fontId="8" fillId="5" borderId="37" xfId="12" applyNumberFormat="1" applyFont="1" applyFill="1" applyBorder="1" applyProtection="1">
      <alignment horizontal="right" vertical="top" shrinkToFit="1"/>
    </xf>
    <xf numFmtId="4" fontId="11" fillId="0" borderId="38" xfId="36" applyNumberFormat="1" applyFont="1" applyFill="1" applyBorder="1" applyAlignment="1">
      <alignment horizontal="right" vertical="top" wrapText="1"/>
    </xf>
    <xf numFmtId="4" fontId="11" fillId="0" borderId="39" xfId="16" applyNumberFormat="1" applyFont="1" applyFill="1" applyBorder="1" applyProtection="1">
      <alignment horizontal="right" vertical="top" shrinkToFit="1"/>
    </xf>
    <xf numFmtId="4" fontId="11" fillId="0" borderId="31" xfId="36" applyNumberFormat="1" applyFont="1" applyFill="1" applyBorder="1" applyAlignment="1">
      <alignment horizontal="right" vertical="top" wrapText="1"/>
    </xf>
    <xf numFmtId="4" fontId="11" fillId="0" borderId="40" xfId="36" applyNumberFormat="1" applyFont="1" applyFill="1" applyBorder="1" applyAlignment="1">
      <alignment horizontal="right" vertical="top" wrapText="1"/>
    </xf>
    <xf numFmtId="4" fontId="11" fillId="0" borderId="41" xfId="16" applyNumberFormat="1" applyFont="1" applyFill="1" applyBorder="1" applyProtection="1">
      <alignment horizontal="right" vertical="top" shrinkToFit="1"/>
    </xf>
    <xf numFmtId="0" fontId="9" fillId="0" borderId="42" xfId="0" applyFont="1" applyBorder="1" applyProtection="1">
      <protection locked="0"/>
    </xf>
    <xf numFmtId="4" fontId="8" fillId="5" borderId="43" xfId="12" applyNumberFormat="1" applyFont="1" applyFill="1" applyBorder="1" applyProtection="1">
      <alignment horizontal="right" vertical="top" shrinkToFit="1"/>
    </xf>
    <xf numFmtId="4" fontId="11" fillId="0" borderId="44" xfId="36" applyNumberFormat="1" applyFont="1" applyFill="1" applyBorder="1" applyAlignment="1">
      <alignment horizontal="right" vertical="top" wrapText="1"/>
    </xf>
    <xf numFmtId="4" fontId="11" fillId="0" borderId="45" xfId="36" applyNumberFormat="1" applyFont="1" applyFill="1" applyBorder="1" applyAlignment="1">
      <alignment horizontal="right" vertical="top" wrapText="1"/>
    </xf>
    <xf numFmtId="4" fontId="11" fillId="0" borderId="46" xfId="36" applyNumberFormat="1" applyFont="1" applyFill="1" applyBorder="1" applyAlignment="1">
      <alignment horizontal="right" vertical="top" wrapText="1"/>
    </xf>
    <xf numFmtId="4" fontId="11" fillId="0" borderId="47" xfId="36" applyNumberFormat="1" applyFont="1" applyFill="1" applyBorder="1" applyAlignment="1">
      <alignment horizontal="right" vertical="top" wrapText="1"/>
    </xf>
    <xf numFmtId="0" fontId="14" fillId="0" borderId="42" xfId="0" applyFont="1" applyBorder="1" applyProtection="1">
      <protection locked="0"/>
    </xf>
    <xf numFmtId="4" fontId="14" fillId="5" borderId="46" xfId="0" applyNumberFormat="1" applyFont="1" applyFill="1" applyBorder="1" applyAlignment="1" applyProtection="1">
      <alignment horizontal="right" vertical="top"/>
      <protection locked="0"/>
    </xf>
    <xf numFmtId="4" fontId="14" fillId="5" borderId="45" xfId="0" applyNumberFormat="1" applyFont="1" applyFill="1" applyBorder="1" applyAlignment="1" applyProtection="1">
      <alignment horizontal="right" vertical="top"/>
      <protection locked="0"/>
    </xf>
    <xf numFmtId="164" fontId="11" fillId="0" borderId="40" xfId="17" applyNumberFormat="1" applyFont="1" applyFill="1" applyBorder="1" applyProtection="1">
      <alignment horizontal="right" vertical="top" shrinkToFit="1"/>
    </xf>
    <xf numFmtId="4" fontId="8" fillId="5" borderId="35" xfId="12" applyNumberFormat="1" applyFont="1" applyFill="1" applyBorder="1" applyAlignment="1" applyProtection="1">
      <alignment horizontal="right" vertical="top" shrinkToFit="1"/>
    </xf>
    <xf numFmtId="4" fontId="8" fillId="5" borderId="48" xfId="12" applyNumberFormat="1" applyFont="1" applyFill="1" applyBorder="1" applyAlignment="1" applyProtection="1">
      <alignment horizontal="right" vertical="top" shrinkToFit="1"/>
    </xf>
    <xf numFmtId="4" fontId="11" fillId="0" borderId="49" xfId="36" applyNumberFormat="1" applyFont="1" applyFill="1" applyBorder="1" applyAlignment="1">
      <alignment horizontal="right" vertical="top" wrapText="1"/>
    </xf>
    <xf numFmtId="4" fontId="11" fillId="0" borderId="50" xfId="36" applyNumberFormat="1" applyFont="1" applyFill="1" applyBorder="1" applyAlignment="1">
      <alignment horizontal="right" vertical="top" wrapText="1"/>
    </xf>
    <xf numFmtId="4" fontId="11" fillId="0" borderId="26" xfId="36" applyNumberFormat="1" applyFont="1" applyFill="1" applyBorder="1" applyAlignment="1">
      <alignment horizontal="right" vertical="top" wrapText="1"/>
    </xf>
    <xf numFmtId="4" fontId="11" fillId="0" borderId="31" xfId="37" applyNumberFormat="1" applyFont="1" applyFill="1" applyBorder="1" applyAlignment="1">
      <alignment horizontal="right" vertical="top" wrapText="1"/>
    </xf>
    <xf numFmtId="4" fontId="11" fillId="0" borderId="38" xfId="37" applyNumberFormat="1" applyFont="1" applyFill="1" applyBorder="1" applyAlignment="1">
      <alignment horizontal="right" vertical="top" wrapText="1"/>
    </xf>
    <xf numFmtId="4" fontId="8" fillId="5" borderId="51" xfId="12" applyNumberFormat="1" applyFont="1" applyFill="1" applyBorder="1" applyAlignment="1" applyProtection="1">
      <alignment horizontal="right" vertical="top" shrinkToFit="1"/>
    </xf>
    <xf numFmtId="4" fontId="11" fillId="0" borderId="36" xfId="37" applyNumberFormat="1" applyFont="1" applyFill="1" applyBorder="1" applyAlignment="1">
      <alignment horizontal="right" vertical="top" wrapText="1"/>
    </xf>
    <xf numFmtId="4" fontId="11" fillId="0" borderId="46" xfId="37" applyNumberFormat="1" applyFont="1" applyFill="1" applyBorder="1" applyAlignment="1">
      <alignment horizontal="right" vertical="top" wrapText="1"/>
    </xf>
    <xf numFmtId="4" fontId="8" fillId="5" borderId="52" xfId="12" applyNumberFormat="1" applyFont="1" applyFill="1" applyBorder="1" applyAlignment="1" applyProtection="1">
      <alignment horizontal="right" vertical="top" shrinkToFit="1"/>
    </xf>
    <xf numFmtId="4" fontId="11" fillId="0" borderId="40" xfId="37" applyNumberFormat="1" applyFont="1" applyFill="1" applyBorder="1" applyAlignment="1">
      <alignment horizontal="right" vertical="top" wrapText="1"/>
    </xf>
    <xf numFmtId="4" fontId="11" fillId="0" borderId="44" xfId="37" applyNumberFormat="1" applyFont="1" applyFill="1" applyBorder="1" applyAlignment="1">
      <alignment horizontal="right" vertical="top" wrapText="1"/>
    </xf>
    <xf numFmtId="4" fontId="8" fillId="5" borderId="53" xfId="12" applyNumberFormat="1" applyFont="1" applyFill="1" applyBorder="1" applyAlignment="1" applyProtection="1">
      <alignment horizontal="right" vertical="top" shrinkToFit="1"/>
    </xf>
    <xf numFmtId="164" fontId="11" fillId="0" borderId="33" xfId="17" applyNumberFormat="1" applyFont="1" applyFill="1" applyBorder="1" applyProtection="1">
      <alignment horizontal="right" vertical="top" shrinkToFit="1"/>
    </xf>
    <xf numFmtId="0" fontId="15" fillId="0" borderId="42" xfId="0" applyFont="1" applyBorder="1" applyProtection="1">
      <protection locked="0"/>
    </xf>
    <xf numFmtId="0" fontId="9" fillId="0" borderId="54" xfId="0" applyFont="1" applyBorder="1" applyProtection="1">
      <protection locked="0"/>
    </xf>
    <xf numFmtId="0" fontId="10" fillId="0" borderId="1" xfId="26" applyNumberFormat="1" applyFont="1" applyProtection="1">
      <alignment horizontal="left" vertical="top" wrapText="1"/>
    </xf>
    <xf numFmtId="0" fontId="10" fillId="0" borderId="1" xfId="26" applyFont="1">
      <alignment horizontal="left" vertical="top" wrapText="1"/>
    </xf>
    <xf numFmtId="49" fontId="8" fillId="0" borderId="26" xfId="5" applyNumberFormat="1" applyFont="1" applyBorder="1" applyAlignment="1" applyProtection="1">
      <alignment horizontal="center" vertical="center" wrapText="1"/>
    </xf>
    <xf numFmtId="49" fontId="8" fillId="0" borderId="27" xfId="5" applyNumberFormat="1" applyFont="1" applyBorder="1" applyAlignment="1" applyProtection="1">
      <alignment horizontal="center" vertical="center" wrapText="1"/>
    </xf>
    <xf numFmtId="0" fontId="12" fillId="0" borderId="1" xfId="1" applyNumberFormat="1" applyFont="1" applyAlignment="1" applyProtection="1">
      <alignment horizontal="center" vertical="center" wrapText="1"/>
    </xf>
    <xf numFmtId="49" fontId="8" fillId="0" borderId="25" xfId="5" applyNumberFormat="1" applyFont="1" applyBorder="1" applyAlignment="1" applyProtection="1">
      <alignment horizontal="center" vertical="center" wrapText="1"/>
    </xf>
    <xf numFmtId="49" fontId="8" fillId="0" borderId="28" xfId="5" applyNumberFormat="1" applyFont="1" applyBorder="1" applyAlignment="1" applyProtection="1">
      <alignment horizontal="center" vertical="center" wrapText="1"/>
    </xf>
    <xf numFmtId="49" fontId="8" fillId="0" borderId="29" xfId="5" applyNumberFormat="1" applyFont="1" applyBorder="1" applyAlignment="1" applyProtection="1">
      <alignment horizontal="center" vertical="center" wrapText="1"/>
    </xf>
    <xf numFmtId="0" fontId="13" fillId="0" borderId="24" xfId="2" applyNumberFormat="1" applyFont="1" applyBorder="1" applyAlignment="1" applyProtection="1">
      <alignment horizontal="right" wrapText="1"/>
    </xf>
    <xf numFmtId="0" fontId="13" fillId="0" borderId="24" xfId="2" applyFont="1" applyBorder="1" applyAlignment="1">
      <alignment horizontal="right" wrapText="1"/>
    </xf>
    <xf numFmtId="49" fontId="8" fillId="0" borderId="13" xfId="4" applyNumberFormat="1" applyFont="1" applyBorder="1" applyProtection="1">
      <alignment horizontal="center" vertical="center" wrapText="1"/>
    </xf>
    <xf numFmtId="49" fontId="8" fillId="0" borderId="2" xfId="4" applyFont="1">
      <alignment horizontal="center" vertical="center" wrapText="1"/>
    </xf>
    <xf numFmtId="49" fontId="8" fillId="0" borderId="23" xfId="3" applyNumberFormat="1" applyFont="1" applyBorder="1" applyProtection="1">
      <alignment horizontal="center" vertical="center" wrapText="1"/>
    </xf>
    <xf numFmtId="49" fontId="8" fillId="0" borderId="4" xfId="3" applyNumberFormat="1" applyFont="1" applyBorder="1" applyProtection="1">
      <alignment horizontal="center" vertical="center" wrapText="1"/>
    </xf>
  </cellXfs>
  <cellStyles count="38">
    <cellStyle name="br" xfId="29"/>
    <cellStyle name="col" xfId="28"/>
    <cellStyle name="ex58" xfId="23"/>
    <cellStyle name="ex59" xfId="24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32"/>
    <cellStyle name="ex69" xfId="33"/>
    <cellStyle name="ex70" xfId="34"/>
    <cellStyle name="ex71" xfId="35"/>
    <cellStyle name="st57" xfId="2"/>
    <cellStyle name="style0" xfId="30"/>
    <cellStyle name="td" xfId="31"/>
    <cellStyle name="tr" xfId="27"/>
    <cellStyle name="xl_bot_header" xfId="9"/>
    <cellStyle name="xl_bot_left_header" xfId="8"/>
    <cellStyle name="xl_center_header" xfId="6"/>
    <cellStyle name="xl_footer" xfId="26"/>
    <cellStyle name="xl_header" xfId="1"/>
    <cellStyle name="xl_right_header" xfId="7"/>
    <cellStyle name="xl_top_header" xfId="4"/>
    <cellStyle name="xl_top_left_header" xfId="3"/>
    <cellStyle name="xl_top_right_header" xfId="5"/>
    <cellStyle name="xl_total_bot" xfId="25"/>
    <cellStyle name="xl_total_center" xfId="22"/>
    <cellStyle name="xl_total_left" xfId="21"/>
    <cellStyle name="xl_total_top" xfId="19"/>
    <cellStyle name="xl_total_top_left" xfId="18"/>
    <cellStyle name="xl_total_top_right" xfId="20"/>
    <cellStyle name="Обычный" xfId="0" builtinId="0"/>
    <cellStyle name="Обычный 2" xfId="36"/>
    <cellStyle name="Обычный 3" xfId="3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showGridLines="0" tabSelected="1" view="pageBreakPreview" zoomScaleNormal="100" zoomScaleSheetLayoutView="100" workbookViewId="0">
      <pane ySplit="6" topLeftCell="A37" activePane="bottomLeft" state="frozen"/>
      <selection pane="bottomLeft" activeCell="C47" sqref="C47"/>
    </sheetView>
  </sheetViews>
  <sheetFormatPr defaultRowHeight="15" outlineLevelRow="1" x14ac:dyDescent="0.25"/>
  <cols>
    <col min="1" max="1" width="12.140625" style="1" customWidth="1"/>
    <col min="2" max="2" width="51.140625" style="1" customWidth="1"/>
    <col min="3" max="8" width="17.7109375" style="1" customWidth="1"/>
    <col min="9" max="16384" width="9.140625" style="1"/>
  </cols>
  <sheetData>
    <row r="1" spans="1:9" ht="15.2" customHeight="1" x14ac:dyDescent="0.25">
      <c r="A1" s="79" t="s">
        <v>110</v>
      </c>
      <c r="B1" s="79"/>
      <c r="C1" s="79"/>
      <c r="D1" s="79"/>
      <c r="E1" s="79"/>
      <c r="F1" s="79"/>
      <c r="G1" s="79"/>
      <c r="H1" s="79"/>
    </row>
    <row r="2" spans="1:9" ht="26.25" customHeight="1" x14ac:dyDescent="0.25">
      <c r="A2" s="79"/>
      <c r="B2" s="79"/>
      <c r="C2" s="79"/>
      <c r="D2" s="79"/>
      <c r="E2" s="79"/>
      <c r="F2" s="79"/>
      <c r="G2" s="79"/>
      <c r="H2" s="79"/>
    </row>
    <row r="3" spans="1:9" ht="15.2" customHeight="1" x14ac:dyDescent="0.25">
      <c r="A3" s="83" t="s">
        <v>0</v>
      </c>
      <c r="B3" s="84"/>
      <c r="C3" s="84"/>
      <c r="D3" s="84"/>
      <c r="E3" s="84"/>
      <c r="F3" s="84"/>
      <c r="G3" s="84"/>
      <c r="H3" s="84"/>
    </row>
    <row r="4" spans="1:9" ht="31.5" x14ac:dyDescent="0.25">
      <c r="A4" s="87" t="s">
        <v>1</v>
      </c>
      <c r="B4" s="85" t="s">
        <v>2</v>
      </c>
      <c r="C4" s="20" t="s">
        <v>86</v>
      </c>
      <c r="D4" s="19" t="s">
        <v>87</v>
      </c>
      <c r="E4" s="77" t="s">
        <v>103</v>
      </c>
      <c r="F4" s="80" t="s">
        <v>88</v>
      </c>
      <c r="G4" s="81"/>
      <c r="H4" s="82"/>
      <c r="I4" s="74"/>
    </row>
    <row r="5" spans="1:9" ht="15.75" x14ac:dyDescent="0.25">
      <c r="A5" s="88"/>
      <c r="B5" s="86"/>
      <c r="C5" s="17" t="s">
        <v>84</v>
      </c>
      <c r="D5" s="18" t="s">
        <v>85</v>
      </c>
      <c r="E5" s="78"/>
      <c r="F5" s="3" t="s">
        <v>93</v>
      </c>
      <c r="G5" s="3" t="s">
        <v>98</v>
      </c>
      <c r="H5" s="4" t="s">
        <v>104</v>
      </c>
    </row>
    <row r="6" spans="1:9" ht="15.75" x14ac:dyDescent="0.25">
      <c r="A6" s="5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82</v>
      </c>
      <c r="H6" s="6" t="s">
        <v>83</v>
      </c>
    </row>
    <row r="7" spans="1:9" ht="15.75" x14ac:dyDescent="0.25">
      <c r="A7" s="30" t="s">
        <v>9</v>
      </c>
      <c r="B7" s="31" t="s">
        <v>10</v>
      </c>
      <c r="C7" s="32">
        <f>SUM(C8:C14)</f>
        <v>134735403.88999999</v>
      </c>
      <c r="D7" s="32">
        <f>SUM(D8:D14)</f>
        <v>145227621.22999999</v>
      </c>
      <c r="E7" s="32">
        <f>(D7/C7)*100</f>
        <v>107.7872756803891</v>
      </c>
      <c r="F7" s="35">
        <f>SUM(F8:F14)</f>
        <v>150954465.53</v>
      </c>
      <c r="G7" s="42">
        <f>SUM(G8:G14)</f>
        <v>116380581.48999999</v>
      </c>
      <c r="H7" s="49">
        <f>SUM(H8:H14)</f>
        <v>116188521.48999999</v>
      </c>
    </row>
    <row r="8" spans="1:9" ht="48.75" customHeight="1" outlineLevel="1" x14ac:dyDescent="0.25">
      <c r="A8" s="13" t="s">
        <v>11</v>
      </c>
      <c r="B8" s="14" t="s">
        <v>12</v>
      </c>
      <c r="C8" s="15">
        <v>4103813.98</v>
      </c>
      <c r="D8" s="15">
        <v>5143457.83</v>
      </c>
      <c r="E8" s="44">
        <f t="shared" ref="E8:E51" si="0">(D8/C8)*100</f>
        <v>125.33360076910698</v>
      </c>
      <c r="F8" s="45">
        <v>6095810.5800000001</v>
      </c>
      <c r="G8" s="43">
        <v>6035410.5800000001</v>
      </c>
      <c r="H8" s="45">
        <v>6035410.5800000001</v>
      </c>
    </row>
    <row r="9" spans="1:9" ht="65.25" customHeight="1" outlineLevel="1" x14ac:dyDescent="0.25">
      <c r="A9" s="13" t="s">
        <v>13</v>
      </c>
      <c r="B9" s="14" t="s">
        <v>14</v>
      </c>
      <c r="C9" s="15">
        <v>0</v>
      </c>
      <c r="D9" s="15">
        <v>50000</v>
      </c>
      <c r="E9" s="34">
        <v>0</v>
      </c>
      <c r="F9" s="45">
        <v>50000</v>
      </c>
      <c r="G9" s="45">
        <v>0</v>
      </c>
      <c r="H9" s="45">
        <v>0</v>
      </c>
    </row>
    <row r="10" spans="1:9" ht="63.75" customHeight="1" outlineLevel="1" x14ac:dyDescent="0.25">
      <c r="A10" s="13" t="s">
        <v>15</v>
      </c>
      <c r="B10" s="14" t="s">
        <v>16</v>
      </c>
      <c r="C10" s="15">
        <v>43768045.399999999</v>
      </c>
      <c r="D10" s="15">
        <v>48819952.049999997</v>
      </c>
      <c r="E10" s="47">
        <f t="shared" si="0"/>
        <v>111.54245432673582</v>
      </c>
      <c r="F10" s="45">
        <v>52503315.960000001</v>
      </c>
      <c r="G10" s="45">
        <v>47028451.960000001</v>
      </c>
      <c r="H10" s="36">
        <v>47028451.960000001</v>
      </c>
      <c r="I10" s="48"/>
    </row>
    <row r="11" spans="1:9" ht="15.75" outlineLevel="1" x14ac:dyDescent="0.25">
      <c r="A11" s="13" t="s">
        <v>17</v>
      </c>
      <c r="B11" s="14" t="s">
        <v>18</v>
      </c>
      <c r="C11" s="15">
        <v>4955</v>
      </c>
      <c r="D11" s="15">
        <v>0</v>
      </c>
      <c r="E11" s="34">
        <f t="shared" si="0"/>
        <v>0</v>
      </c>
      <c r="F11" s="45">
        <v>20741</v>
      </c>
      <c r="G11" s="45">
        <v>332373</v>
      </c>
      <c r="H11" s="50">
        <v>332373</v>
      </c>
    </row>
    <row r="12" spans="1:9" ht="49.5" customHeight="1" outlineLevel="1" x14ac:dyDescent="0.25">
      <c r="A12" s="13" t="s">
        <v>19</v>
      </c>
      <c r="B12" s="14" t="s">
        <v>20</v>
      </c>
      <c r="C12" s="15">
        <v>17964066.199999999</v>
      </c>
      <c r="D12" s="15">
        <v>20610150.82</v>
      </c>
      <c r="E12" s="47">
        <f t="shared" si="0"/>
        <v>114.72987568928019</v>
      </c>
      <c r="F12" s="50">
        <v>20782223.260000002</v>
      </c>
      <c r="G12" s="45">
        <v>20174979.260000002</v>
      </c>
      <c r="H12" s="52">
        <v>20174979.260000002</v>
      </c>
      <c r="I12" s="48"/>
    </row>
    <row r="13" spans="1:9" ht="15.75" outlineLevel="1" x14ac:dyDescent="0.25">
      <c r="A13" s="13" t="s">
        <v>21</v>
      </c>
      <c r="B13" s="14" t="s">
        <v>22</v>
      </c>
      <c r="C13" s="15">
        <v>0</v>
      </c>
      <c r="D13" s="15">
        <v>0</v>
      </c>
      <c r="E13" s="34">
        <v>0</v>
      </c>
      <c r="F13" s="36">
        <v>500000</v>
      </c>
      <c r="G13" s="51">
        <v>500000</v>
      </c>
      <c r="H13" s="45">
        <v>500000</v>
      </c>
    </row>
    <row r="14" spans="1:9" ht="15.75" outlineLevel="1" x14ac:dyDescent="0.25">
      <c r="A14" s="13" t="s">
        <v>23</v>
      </c>
      <c r="B14" s="14" t="s">
        <v>24</v>
      </c>
      <c r="C14" s="15">
        <v>68894523.310000002</v>
      </c>
      <c r="D14" s="15">
        <v>70604060.530000001</v>
      </c>
      <c r="E14" s="34">
        <f t="shared" si="0"/>
        <v>102.48138333479385</v>
      </c>
      <c r="F14" s="53">
        <v>71002374.730000004</v>
      </c>
      <c r="G14" s="45">
        <v>42309366.689999998</v>
      </c>
      <c r="H14" s="45">
        <v>42117306.689999998</v>
      </c>
      <c r="I14" s="48"/>
    </row>
    <row r="15" spans="1:9" s="25" customFormat="1" ht="31.5" x14ac:dyDescent="0.25">
      <c r="A15" s="21" t="s">
        <v>94</v>
      </c>
      <c r="B15" s="22" t="s">
        <v>95</v>
      </c>
      <c r="C15" s="23">
        <f>SUM(C16:C17)</f>
        <v>34100</v>
      </c>
      <c r="D15" s="23">
        <f>SUM(D16:D17)</f>
        <v>116000</v>
      </c>
      <c r="E15" s="24">
        <f t="shared" si="0"/>
        <v>340.1759530791789</v>
      </c>
      <c r="F15" s="55">
        <f>SUM(F16:F17)</f>
        <v>3552511.7</v>
      </c>
      <c r="G15" s="55">
        <f t="shared" ref="G15:H15" si="1">SUM(G16:G17)</f>
        <v>0</v>
      </c>
      <c r="H15" s="56">
        <f t="shared" si="1"/>
        <v>0</v>
      </c>
      <c r="I15" s="54"/>
    </row>
    <row r="16" spans="1:9" s="26" customFormat="1" ht="34.5" customHeight="1" outlineLevel="1" x14ac:dyDescent="0.25">
      <c r="A16" s="27" t="s">
        <v>109</v>
      </c>
      <c r="B16" s="28" t="s">
        <v>102</v>
      </c>
      <c r="C16" s="29">
        <v>0</v>
      </c>
      <c r="D16" s="29">
        <v>66000</v>
      </c>
      <c r="E16" s="57">
        <v>0</v>
      </c>
      <c r="F16" s="45">
        <v>3452511.7</v>
      </c>
      <c r="G16" s="45">
        <v>0</v>
      </c>
      <c r="H16" s="45">
        <v>0</v>
      </c>
    </row>
    <row r="17" spans="1:9" s="26" customFormat="1" ht="34.5" customHeight="1" outlineLevel="1" x14ac:dyDescent="0.25">
      <c r="A17" s="27" t="s">
        <v>101</v>
      </c>
      <c r="B17" s="28" t="s">
        <v>102</v>
      </c>
      <c r="C17" s="29">
        <v>34100</v>
      </c>
      <c r="D17" s="29">
        <v>50000</v>
      </c>
      <c r="E17" s="57">
        <f t="shared" si="0"/>
        <v>146.62756598240469</v>
      </c>
      <c r="F17" s="45">
        <v>100000</v>
      </c>
      <c r="G17" s="51">
        <v>0</v>
      </c>
      <c r="H17" s="45">
        <v>0</v>
      </c>
    </row>
    <row r="18" spans="1:9" ht="15.75" x14ac:dyDescent="0.25">
      <c r="A18" s="30" t="s">
        <v>25</v>
      </c>
      <c r="B18" s="31" t="s">
        <v>26</v>
      </c>
      <c r="C18" s="32">
        <f>SUM(C19:C23)</f>
        <v>44581739.759999998</v>
      </c>
      <c r="D18" s="32">
        <f>SUM(D19:D23)</f>
        <v>86630036.790000007</v>
      </c>
      <c r="E18" s="32">
        <f t="shared" si="0"/>
        <v>194.31730851321987</v>
      </c>
      <c r="F18" s="58">
        <f>SUM(F19:F23)</f>
        <v>75489228.599999994</v>
      </c>
      <c r="G18" s="59">
        <f>SUM(G19:G23)</f>
        <v>69239027.989999995</v>
      </c>
      <c r="H18" s="58">
        <f>SUM(H19:H23)</f>
        <v>63043630.919999994</v>
      </c>
    </row>
    <row r="19" spans="1:9" ht="15.75" outlineLevel="1" x14ac:dyDescent="0.25">
      <c r="A19" s="13" t="s">
        <v>27</v>
      </c>
      <c r="B19" s="14" t="s">
        <v>28</v>
      </c>
      <c r="C19" s="15">
        <v>88889</v>
      </c>
      <c r="D19" s="15">
        <v>0</v>
      </c>
      <c r="E19" s="34">
        <f t="shared" si="0"/>
        <v>0</v>
      </c>
      <c r="F19" s="62">
        <v>533334</v>
      </c>
      <c r="G19" s="46">
        <v>0</v>
      </c>
      <c r="H19" s="60">
        <v>0</v>
      </c>
    </row>
    <row r="20" spans="1:9" ht="15.75" outlineLevel="1" x14ac:dyDescent="0.25">
      <c r="A20" s="13" t="s">
        <v>29</v>
      </c>
      <c r="B20" s="14" t="s">
        <v>30</v>
      </c>
      <c r="C20" s="15">
        <v>12462498.98</v>
      </c>
      <c r="D20" s="15">
        <v>31067353.460000001</v>
      </c>
      <c r="E20" s="34">
        <f t="shared" si="0"/>
        <v>249.28670814623408</v>
      </c>
      <c r="F20" s="46">
        <v>31257989.57</v>
      </c>
      <c r="G20" s="46">
        <v>31428249.57</v>
      </c>
      <c r="H20" s="45">
        <v>17631852.5</v>
      </c>
    </row>
    <row r="21" spans="1:9" ht="15.75" outlineLevel="1" x14ac:dyDescent="0.25">
      <c r="A21" s="13" t="s">
        <v>31</v>
      </c>
      <c r="B21" s="14" t="s">
        <v>32</v>
      </c>
      <c r="C21" s="15">
        <v>31503953.66</v>
      </c>
      <c r="D21" s="15">
        <v>53020558.509999998</v>
      </c>
      <c r="E21" s="34">
        <f t="shared" si="0"/>
        <v>168.29810976175742</v>
      </c>
      <c r="F21" s="46">
        <v>40907471.25</v>
      </c>
      <c r="G21" s="46">
        <v>35252438.509999998</v>
      </c>
      <c r="H21" s="45">
        <v>42853438.509999998</v>
      </c>
    </row>
    <row r="22" spans="1:9" ht="15.75" outlineLevel="1" x14ac:dyDescent="0.25">
      <c r="A22" s="13" t="s">
        <v>91</v>
      </c>
      <c r="B22" s="14" t="s">
        <v>92</v>
      </c>
      <c r="C22" s="15">
        <v>185542.86</v>
      </c>
      <c r="D22" s="15">
        <v>203371.43</v>
      </c>
      <c r="E22" s="34">
        <f t="shared" si="0"/>
        <v>109.60886880799401</v>
      </c>
      <c r="F22" s="61">
        <v>203371.42</v>
      </c>
      <c r="G22" s="46">
        <v>188677.55</v>
      </c>
      <c r="H22" s="45">
        <v>188677.55</v>
      </c>
    </row>
    <row r="23" spans="1:9" ht="31.5" outlineLevel="1" x14ac:dyDescent="0.25">
      <c r="A23" s="13" t="s">
        <v>33</v>
      </c>
      <c r="B23" s="14" t="s">
        <v>34</v>
      </c>
      <c r="C23" s="15">
        <v>340855.26</v>
      </c>
      <c r="D23" s="15">
        <v>2338753.39</v>
      </c>
      <c r="E23" s="34">
        <f t="shared" si="0"/>
        <v>686.14267240587697</v>
      </c>
      <c r="F23" s="45">
        <v>2587062.36</v>
      </c>
      <c r="G23" s="41">
        <v>2369662.36</v>
      </c>
      <c r="H23" s="62">
        <v>2369662.36</v>
      </c>
      <c r="I23" s="48"/>
    </row>
    <row r="24" spans="1:9" ht="18" customHeight="1" x14ac:dyDescent="0.25">
      <c r="A24" s="30" t="s">
        <v>35</v>
      </c>
      <c r="B24" s="31" t="s">
        <v>36</v>
      </c>
      <c r="C24" s="32">
        <f>SUM(C25:C27)</f>
        <v>35769953.640000001</v>
      </c>
      <c r="D24" s="32">
        <f>SUM(D25:D27)</f>
        <v>47525414.329999998</v>
      </c>
      <c r="E24" s="32">
        <f t="shared" si="0"/>
        <v>132.86406465132896</v>
      </c>
      <c r="F24" s="58">
        <f>SUM(F25:F27)</f>
        <v>97949740.780000001</v>
      </c>
      <c r="G24" s="59">
        <f t="shared" ref="G24:H24" si="2">SUM(G25:G27)</f>
        <v>29311458.399999999</v>
      </c>
      <c r="H24" s="59">
        <f t="shared" si="2"/>
        <v>26400594.239999998</v>
      </c>
    </row>
    <row r="25" spans="1:9" ht="15.75" outlineLevel="1" x14ac:dyDescent="0.25">
      <c r="A25" s="13" t="s">
        <v>37</v>
      </c>
      <c r="B25" s="14" t="s">
        <v>38</v>
      </c>
      <c r="C25" s="15">
        <v>7129946.2199999997</v>
      </c>
      <c r="D25" s="15">
        <v>17728300.68</v>
      </c>
      <c r="E25" s="34">
        <f t="shared" si="0"/>
        <v>248.64564378158803</v>
      </c>
      <c r="F25" s="63">
        <v>37094593.520000003</v>
      </c>
      <c r="G25" s="63">
        <v>22523950.399999999</v>
      </c>
      <c r="H25" s="63">
        <v>21933086.239999998</v>
      </c>
    </row>
    <row r="26" spans="1:9" ht="15.75" outlineLevel="1" x14ac:dyDescent="0.25">
      <c r="A26" s="13" t="s">
        <v>39</v>
      </c>
      <c r="B26" s="14" t="s">
        <v>40</v>
      </c>
      <c r="C26" s="15">
        <v>11461827.02</v>
      </c>
      <c r="D26" s="15">
        <v>5533163.8300000001</v>
      </c>
      <c r="E26" s="34">
        <f t="shared" si="0"/>
        <v>48.274710657777845</v>
      </c>
      <c r="F26" s="63">
        <v>31575942.260000002</v>
      </c>
      <c r="G26" s="63">
        <v>0</v>
      </c>
      <c r="H26" s="63">
        <v>0</v>
      </c>
    </row>
    <row r="27" spans="1:9" ht="15.75" outlineLevel="1" x14ac:dyDescent="0.25">
      <c r="A27" s="13" t="s">
        <v>41</v>
      </c>
      <c r="B27" s="14" t="s">
        <v>42</v>
      </c>
      <c r="C27" s="15">
        <v>17178180.399999999</v>
      </c>
      <c r="D27" s="15">
        <v>24263949.82</v>
      </c>
      <c r="E27" s="47">
        <f t="shared" si="0"/>
        <v>141.24866112129084</v>
      </c>
      <c r="F27" s="64">
        <v>29279205</v>
      </c>
      <c r="G27" s="63">
        <v>6787508</v>
      </c>
      <c r="H27" s="63">
        <v>4467508</v>
      </c>
    </row>
    <row r="28" spans="1:9" ht="15.75" x14ac:dyDescent="0.25">
      <c r="A28" s="30" t="s">
        <v>43</v>
      </c>
      <c r="B28" s="31" t="s">
        <v>44</v>
      </c>
      <c r="C28" s="32">
        <f>SUM(C29:C30)</f>
        <v>3592642.08</v>
      </c>
      <c r="D28" s="32">
        <f>SUM(D29:D30)</f>
        <v>18517224.48</v>
      </c>
      <c r="E28" s="32">
        <f t="shared" si="0"/>
        <v>515.42079805511833</v>
      </c>
      <c r="F28" s="58">
        <f>F29+F30</f>
        <v>11772362</v>
      </c>
      <c r="G28" s="59">
        <f t="shared" ref="G28:H28" si="3">SUM(G29)</f>
        <v>10689568</v>
      </c>
      <c r="H28" s="65">
        <f t="shared" si="3"/>
        <v>10813866</v>
      </c>
    </row>
    <row r="29" spans="1:9" ht="15.75" customHeight="1" outlineLevel="1" x14ac:dyDescent="0.25">
      <c r="A29" s="13" t="s">
        <v>99</v>
      </c>
      <c r="B29" s="14" t="s">
        <v>100</v>
      </c>
      <c r="C29" s="15">
        <v>1553214</v>
      </c>
      <c r="D29" s="15">
        <v>13917224.48</v>
      </c>
      <c r="E29" s="34">
        <f t="shared" si="0"/>
        <v>896.02749395769035</v>
      </c>
      <c r="F29" s="63">
        <v>6072362</v>
      </c>
      <c r="G29" s="66">
        <v>10689568</v>
      </c>
      <c r="H29" s="63">
        <v>10813866</v>
      </c>
    </row>
    <row r="30" spans="1:9" ht="16.5" customHeight="1" outlineLevel="1" x14ac:dyDescent="0.25">
      <c r="A30" s="13" t="s">
        <v>96</v>
      </c>
      <c r="B30" s="14" t="s">
        <v>97</v>
      </c>
      <c r="C30" s="15">
        <v>2039428.08</v>
      </c>
      <c r="D30" s="15">
        <v>4600000</v>
      </c>
      <c r="E30" s="34">
        <v>0</v>
      </c>
      <c r="F30" s="63">
        <v>5700000</v>
      </c>
      <c r="G30" s="67">
        <v>0</v>
      </c>
      <c r="H30" s="63">
        <v>0</v>
      </c>
    </row>
    <row r="31" spans="1:9" ht="15.75" x14ac:dyDescent="0.25">
      <c r="A31" s="30" t="s">
        <v>45</v>
      </c>
      <c r="B31" s="31" t="s">
        <v>46</v>
      </c>
      <c r="C31" s="32">
        <f>SUM(C32:C36)</f>
        <v>525012459.38</v>
      </c>
      <c r="D31" s="32">
        <f>SUM(D32:D36)</f>
        <v>597177886.41999996</v>
      </c>
      <c r="E31" s="32">
        <f t="shared" si="0"/>
        <v>113.74546941709191</v>
      </c>
      <c r="F31" s="59">
        <f>SUM(F32:F36)</f>
        <v>437786357.38</v>
      </c>
      <c r="G31" s="59">
        <f t="shared" ref="G31:H31" si="4">SUM(G32:G36)</f>
        <v>406353715.89999998</v>
      </c>
      <c r="H31" s="58">
        <f t="shared" si="4"/>
        <v>411965565.89999998</v>
      </c>
    </row>
    <row r="32" spans="1:9" ht="15.75" outlineLevel="1" x14ac:dyDescent="0.25">
      <c r="A32" s="13" t="s">
        <v>47</v>
      </c>
      <c r="B32" s="14" t="s">
        <v>48</v>
      </c>
      <c r="C32" s="15">
        <v>149517811.00999999</v>
      </c>
      <c r="D32" s="15">
        <v>157602074.30000001</v>
      </c>
      <c r="E32" s="44">
        <f t="shared" si="0"/>
        <v>105.40688981158193</v>
      </c>
      <c r="F32" s="66">
        <v>152749896.09999999</v>
      </c>
      <c r="G32" s="63">
        <v>146738460.19</v>
      </c>
      <c r="H32" s="63">
        <v>146791871.31</v>
      </c>
      <c r="I32" s="48"/>
    </row>
    <row r="33" spans="1:9" ht="15.75" outlineLevel="1" x14ac:dyDescent="0.25">
      <c r="A33" s="13" t="s">
        <v>49</v>
      </c>
      <c r="B33" s="14" t="s">
        <v>50</v>
      </c>
      <c r="C33" s="15">
        <v>279560852.50999999</v>
      </c>
      <c r="D33" s="15">
        <v>304491521.27999997</v>
      </c>
      <c r="E33" s="34">
        <f t="shared" si="0"/>
        <v>108.91779680386695</v>
      </c>
      <c r="F33" s="67">
        <v>214067620</v>
      </c>
      <c r="G33" s="63">
        <v>200779654.19999999</v>
      </c>
      <c r="H33" s="63">
        <v>200726243.08000001</v>
      </c>
    </row>
    <row r="34" spans="1:9" ht="15.75" outlineLevel="1" x14ac:dyDescent="0.25">
      <c r="A34" s="13" t="s">
        <v>51</v>
      </c>
      <c r="B34" s="14" t="s">
        <v>52</v>
      </c>
      <c r="C34" s="15">
        <v>67583875.549999997</v>
      </c>
      <c r="D34" s="15">
        <v>107171387.94</v>
      </c>
      <c r="E34" s="34">
        <f t="shared" si="0"/>
        <v>158.57538069226632</v>
      </c>
      <c r="F34" s="67">
        <v>44027700.030000001</v>
      </c>
      <c r="G34" s="63">
        <v>33407139.260000002</v>
      </c>
      <c r="H34" s="63">
        <v>39018989.259999998</v>
      </c>
      <c r="I34" s="48"/>
    </row>
    <row r="35" spans="1:9" ht="15.75" outlineLevel="1" x14ac:dyDescent="0.25">
      <c r="A35" s="13" t="s">
        <v>53</v>
      </c>
      <c r="B35" s="14" t="s">
        <v>54</v>
      </c>
      <c r="C35" s="15">
        <v>0</v>
      </c>
      <c r="D35" s="15">
        <v>0</v>
      </c>
      <c r="E35" s="34">
        <v>0</v>
      </c>
      <c r="F35" s="67">
        <v>100000</v>
      </c>
      <c r="G35" s="67">
        <v>0</v>
      </c>
      <c r="H35" s="63">
        <v>0</v>
      </c>
    </row>
    <row r="36" spans="1:9" ht="15.75" outlineLevel="1" x14ac:dyDescent="0.25">
      <c r="A36" s="13" t="s">
        <v>55</v>
      </c>
      <c r="B36" s="14" t="s">
        <v>56</v>
      </c>
      <c r="C36" s="15">
        <v>28349920.309999999</v>
      </c>
      <c r="D36" s="15">
        <v>27912902.899999999</v>
      </c>
      <c r="E36" s="34">
        <f t="shared" si="0"/>
        <v>98.458488047862886</v>
      </c>
      <c r="F36" s="63">
        <v>26841141.25</v>
      </c>
      <c r="G36" s="63">
        <v>25428462.25</v>
      </c>
      <c r="H36" s="63">
        <v>25428462.25</v>
      </c>
      <c r="I36" s="48"/>
    </row>
    <row r="37" spans="1:9" ht="15.75" x14ac:dyDescent="0.25">
      <c r="A37" s="30" t="s">
        <v>57</v>
      </c>
      <c r="B37" s="31" t="s">
        <v>58</v>
      </c>
      <c r="C37" s="32">
        <f>SUM(C38:C39)</f>
        <v>110761810.28999999</v>
      </c>
      <c r="D37" s="32">
        <f>SUM(D38:D39)</f>
        <v>132685848.63</v>
      </c>
      <c r="E37" s="32">
        <f t="shared" si="0"/>
        <v>119.79386061188222</v>
      </c>
      <c r="F37" s="59">
        <f>SUM(F38:F39)</f>
        <v>125152330.66</v>
      </c>
      <c r="G37" s="59">
        <f t="shared" ref="G37:H37" si="5">SUM(G38:G39)</f>
        <v>82761159.730000004</v>
      </c>
      <c r="H37" s="58">
        <f t="shared" si="5"/>
        <v>122000243.73</v>
      </c>
    </row>
    <row r="38" spans="1:9" ht="15.75" outlineLevel="1" x14ac:dyDescent="0.25">
      <c r="A38" s="13" t="s">
        <v>59</v>
      </c>
      <c r="B38" s="14" t="s">
        <v>60</v>
      </c>
      <c r="C38" s="15">
        <v>66763664.759999998</v>
      </c>
      <c r="D38" s="15">
        <v>82765977.170000002</v>
      </c>
      <c r="E38" s="44">
        <f t="shared" si="0"/>
        <v>123.96859499478441</v>
      </c>
      <c r="F38" s="63">
        <v>79248549.109999999</v>
      </c>
      <c r="G38" s="64">
        <v>56234457.18</v>
      </c>
      <c r="H38" s="63">
        <v>76543462.180000007</v>
      </c>
    </row>
    <row r="39" spans="1:9" ht="31.5" outlineLevel="1" x14ac:dyDescent="0.25">
      <c r="A39" s="13" t="s">
        <v>61</v>
      </c>
      <c r="B39" s="14" t="s">
        <v>62</v>
      </c>
      <c r="C39" s="15">
        <v>43998145.530000001</v>
      </c>
      <c r="D39" s="15">
        <v>49919871.460000001</v>
      </c>
      <c r="E39" s="47">
        <f t="shared" si="0"/>
        <v>113.45903528129904</v>
      </c>
      <c r="F39" s="64">
        <v>45903781.549999997</v>
      </c>
      <c r="G39" s="63">
        <v>26526702.550000001</v>
      </c>
      <c r="H39" s="63">
        <v>45456781.549999997</v>
      </c>
    </row>
    <row r="40" spans="1:9" ht="15.75" x14ac:dyDescent="0.25">
      <c r="A40" s="30" t="s">
        <v>63</v>
      </c>
      <c r="B40" s="31" t="s">
        <v>64</v>
      </c>
      <c r="C40" s="32">
        <f>SUM(C41:C43)</f>
        <v>14021582.879999999</v>
      </c>
      <c r="D40" s="32">
        <f>SUM(D41:D43)</f>
        <v>13599226.08</v>
      </c>
      <c r="E40" s="32">
        <f t="shared" si="0"/>
        <v>96.98780941057349</v>
      </c>
      <c r="F40" s="68">
        <f>SUM(F41:F43)</f>
        <v>15577592.48</v>
      </c>
      <c r="G40" s="58">
        <f>SUM(G41:G43)</f>
        <v>15577592.48</v>
      </c>
      <c r="H40" s="59">
        <f>SUM(H41:H43)</f>
        <v>15577592.48</v>
      </c>
    </row>
    <row r="41" spans="1:9" ht="15.75" outlineLevel="1" x14ac:dyDescent="0.25">
      <c r="A41" s="13" t="s">
        <v>65</v>
      </c>
      <c r="B41" s="14" t="s">
        <v>66</v>
      </c>
      <c r="C41" s="15">
        <v>4978707.88</v>
      </c>
      <c r="D41" s="15">
        <v>5843075.0800000001</v>
      </c>
      <c r="E41" s="44">
        <f t="shared" si="0"/>
        <v>117.3612756729965</v>
      </c>
      <c r="F41" s="70">
        <v>7696700.4800000004</v>
      </c>
      <c r="G41" s="66">
        <v>7696700.4800000004</v>
      </c>
      <c r="H41" s="69">
        <v>7696700.4800000004</v>
      </c>
      <c r="I41" s="48"/>
    </row>
    <row r="42" spans="1:9" ht="15.75" outlineLevel="1" x14ac:dyDescent="0.25">
      <c r="A42" s="13" t="s">
        <v>67</v>
      </c>
      <c r="B42" s="14" t="s">
        <v>68</v>
      </c>
      <c r="C42" s="15">
        <v>1834252</v>
      </c>
      <c r="D42" s="15">
        <v>1815020</v>
      </c>
      <c r="E42" s="47">
        <f t="shared" si="0"/>
        <v>98.951507208387952</v>
      </c>
      <c r="F42" s="66">
        <v>2200000</v>
      </c>
      <c r="G42" s="69">
        <v>2200000</v>
      </c>
      <c r="H42" s="69">
        <v>2200000</v>
      </c>
      <c r="I42" s="48"/>
    </row>
    <row r="43" spans="1:9" ht="15.75" outlineLevel="1" x14ac:dyDescent="0.25">
      <c r="A43" s="13" t="s">
        <v>69</v>
      </c>
      <c r="B43" s="14" t="s">
        <v>70</v>
      </c>
      <c r="C43" s="15">
        <v>7208623</v>
      </c>
      <c r="D43" s="15">
        <v>5941131</v>
      </c>
      <c r="E43" s="34">
        <f t="shared" si="0"/>
        <v>82.417002526002534</v>
      </c>
      <c r="F43" s="63">
        <v>5680892</v>
      </c>
      <c r="G43" s="69">
        <v>5680892</v>
      </c>
      <c r="H43" s="69">
        <v>5680892</v>
      </c>
      <c r="I43" s="48"/>
    </row>
    <row r="44" spans="1:9" ht="15.75" x14ac:dyDescent="0.25">
      <c r="A44" s="30" t="s">
        <v>71</v>
      </c>
      <c r="B44" s="31" t="s">
        <v>72</v>
      </c>
      <c r="C44" s="32">
        <f>SUM(C45:C47)</f>
        <v>13076649.060000001</v>
      </c>
      <c r="D44" s="32">
        <f>SUM(D45:D47)</f>
        <v>39193153.159999996</v>
      </c>
      <c r="E44" s="32">
        <f t="shared" si="0"/>
        <v>299.7186280687722</v>
      </c>
      <c r="F44" s="59">
        <f>SUM(F45:F47)</f>
        <v>52357238.790000007</v>
      </c>
      <c r="G44" s="59">
        <f>SUM(G45:G47)</f>
        <v>31658709.829999998</v>
      </c>
      <c r="H44" s="59">
        <f>SUM(H45:H47)</f>
        <v>39808518.830000006</v>
      </c>
    </row>
    <row r="45" spans="1:9" ht="15.75" outlineLevel="1" x14ac:dyDescent="0.25">
      <c r="A45" s="13" t="s">
        <v>73</v>
      </c>
      <c r="B45" s="14" t="s">
        <v>74</v>
      </c>
      <c r="C45" s="15">
        <v>12058183.560000001</v>
      </c>
      <c r="D45" s="15">
        <v>38093153.159999996</v>
      </c>
      <c r="E45" s="34">
        <f t="shared" si="0"/>
        <v>315.9112064470844</v>
      </c>
      <c r="F45" s="63">
        <v>47596089.020000003</v>
      </c>
      <c r="G45" s="63">
        <v>28287560.059999999</v>
      </c>
      <c r="H45" s="63">
        <v>36437369.060000002</v>
      </c>
    </row>
    <row r="46" spans="1:9" ht="15.75" outlineLevel="1" x14ac:dyDescent="0.25">
      <c r="A46" s="13" t="s">
        <v>75</v>
      </c>
      <c r="B46" s="14" t="s">
        <v>76</v>
      </c>
      <c r="C46" s="15">
        <v>1018465.5</v>
      </c>
      <c r="D46" s="15">
        <v>1100000</v>
      </c>
      <c r="E46" s="34">
        <f t="shared" ref="E46" si="6">(D46/C46)*100</f>
        <v>108.0056221835693</v>
      </c>
      <c r="F46" s="63">
        <v>1300000</v>
      </c>
      <c r="G46" s="66">
        <v>0</v>
      </c>
      <c r="H46" s="63">
        <v>0</v>
      </c>
    </row>
    <row r="47" spans="1:9" ht="31.5" outlineLevel="1" x14ac:dyDescent="0.25">
      <c r="A47" s="13" t="s">
        <v>111</v>
      </c>
      <c r="B47" s="14" t="s">
        <v>112</v>
      </c>
      <c r="C47" s="15"/>
      <c r="D47" s="15"/>
      <c r="E47" s="34"/>
      <c r="F47" s="63">
        <v>3461149.77</v>
      </c>
      <c r="G47" s="69">
        <v>3371149.77</v>
      </c>
      <c r="H47" s="63">
        <v>3371149.77</v>
      </c>
    </row>
    <row r="48" spans="1:9" s="26" customFormat="1" ht="31.5" x14ac:dyDescent="0.25">
      <c r="A48" s="30" t="s">
        <v>105</v>
      </c>
      <c r="B48" s="31" t="s">
        <v>106</v>
      </c>
      <c r="C48" s="32">
        <f>SUM(C49)</f>
        <v>2753.42</v>
      </c>
      <c r="D48" s="32">
        <f>SUM(D49)</f>
        <v>7000</v>
      </c>
      <c r="E48" s="33">
        <f t="shared" si="0"/>
        <v>254.22928576098087</v>
      </c>
      <c r="F48" s="55">
        <f>F49</f>
        <v>20000</v>
      </c>
      <c r="G48" s="55">
        <f t="shared" ref="G48:H48" si="7">G49</f>
        <v>13000</v>
      </c>
      <c r="H48" s="55">
        <f t="shared" si="7"/>
        <v>6100</v>
      </c>
    </row>
    <row r="49" spans="1:9" s="26" customFormat="1" ht="33.75" customHeight="1" outlineLevel="1" x14ac:dyDescent="0.25">
      <c r="A49" s="13" t="s">
        <v>107</v>
      </c>
      <c r="B49" s="14" t="s">
        <v>108</v>
      </c>
      <c r="C49" s="15">
        <v>2753.42</v>
      </c>
      <c r="D49" s="15">
        <v>7000</v>
      </c>
      <c r="E49" s="72">
        <f t="shared" si="0"/>
        <v>254.22928576098087</v>
      </c>
      <c r="F49" s="63">
        <v>20000</v>
      </c>
      <c r="G49" s="66">
        <v>13000</v>
      </c>
      <c r="H49" s="69">
        <v>6100</v>
      </c>
      <c r="I49" s="73"/>
    </row>
    <row r="50" spans="1:9" ht="48" customHeight="1" x14ac:dyDescent="0.25">
      <c r="A50" s="30" t="s">
        <v>77</v>
      </c>
      <c r="B50" s="31" t="s">
        <v>78</v>
      </c>
      <c r="C50" s="32">
        <f>C51</f>
        <v>6320327</v>
      </c>
      <c r="D50" s="32">
        <f>D51</f>
        <v>4212905</v>
      </c>
      <c r="E50" s="32">
        <f t="shared" si="0"/>
        <v>66.65644040252981</v>
      </c>
      <c r="F50" s="37">
        <f>SUM(F51)</f>
        <v>0</v>
      </c>
      <c r="G50" s="71">
        <f t="shared" ref="G50:H50" si="8">SUM(G51)</f>
        <v>9000000</v>
      </c>
      <c r="H50" s="71">
        <f t="shared" si="8"/>
        <v>20000000</v>
      </c>
    </row>
    <row r="51" spans="1:9" ht="48.75" customHeight="1" outlineLevel="1" x14ac:dyDescent="0.25">
      <c r="A51" s="13" t="s">
        <v>79</v>
      </c>
      <c r="B51" s="14" t="s">
        <v>80</v>
      </c>
      <c r="C51" s="15">
        <v>6320327</v>
      </c>
      <c r="D51" s="15">
        <v>4212905</v>
      </c>
      <c r="E51" s="15">
        <f t="shared" si="0"/>
        <v>66.65644040252981</v>
      </c>
      <c r="F51" s="38"/>
      <c r="G51" s="38">
        <v>9000000</v>
      </c>
      <c r="H51" s="39">
        <v>20000000</v>
      </c>
    </row>
    <row r="52" spans="1:9" ht="31.5" x14ac:dyDescent="0.25">
      <c r="A52" s="30" t="s">
        <v>90</v>
      </c>
      <c r="B52" s="31" t="s">
        <v>89</v>
      </c>
      <c r="C52" s="32">
        <v>0</v>
      </c>
      <c r="D52" s="32">
        <v>0</v>
      </c>
      <c r="E52" s="32">
        <v>0</v>
      </c>
      <c r="F52" s="37">
        <v>0</v>
      </c>
      <c r="G52" s="37">
        <v>0</v>
      </c>
      <c r="H52" s="40">
        <v>0</v>
      </c>
    </row>
    <row r="53" spans="1:9" ht="9.75" customHeight="1" thickBot="1" x14ac:dyDescent="0.3">
      <c r="A53" s="7"/>
      <c r="B53" s="8"/>
      <c r="C53" s="8"/>
      <c r="D53" s="8"/>
      <c r="E53" s="8"/>
      <c r="F53" s="8"/>
      <c r="G53" s="8"/>
      <c r="H53" s="9"/>
    </row>
    <row r="54" spans="1:9" ht="16.5" thickBot="1" x14ac:dyDescent="0.3">
      <c r="A54" s="10" t="s">
        <v>81</v>
      </c>
      <c r="B54" s="11"/>
      <c r="C54" s="12">
        <f>C7+C15+C18+C24+C28+C31+C37+C40+C44+C48+C50+C52</f>
        <v>887909421.39999986</v>
      </c>
      <c r="D54" s="12">
        <f>D7+D15+D18+D24+D28+D31+D37+D40+D44+D48+D50+D52</f>
        <v>1084892316.1200001</v>
      </c>
      <c r="E54" s="12">
        <f>(D54/C54)*100</f>
        <v>122.18502135154846</v>
      </c>
      <c r="F54" s="12">
        <f>F7+F15+F18+F24+F28+F31+F37+F40+F44+F48+F50+F52</f>
        <v>970611827.91999996</v>
      </c>
      <c r="G54" s="12">
        <f>G7+G15+G18+G24+G28+G31+G37+G40+G44+G48+G50+G52</f>
        <v>770984813.82000005</v>
      </c>
      <c r="H54" s="12">
        <f>H7+H15+H18+H24+H28+H31+H37+H40+H44+H48+H50+H52</f>
        <v>825804633.59000003</v>
      </c>
    </row>
    <row r="55" spans="1:9" x14ac:dyDescent="0.25">
      <c r="A55" s="2"/>
      <c r="B55" s="2"/>
      <c r="C55" s="16"/>
      <c r="D55" s="2"/>
      <c r="E55" s="2"/>
      <c r="F55" s="2"/>
      <c r="G55" s="2"/>
      <c r="H55" s="2"/>
    </row>
    <row r="56" spans="1:9" x14ac:dyDescent="0.25">
      <c r="A56" s="75"/>
      <c r="B56" s="76"/>
      <c r="C56" s="76"/>
      <c r="D56" s="76"/>
      <c r="E56" s="76"/>
      <c r="F56" s="76"/>
      <c r="G56" s="76"/>
      <c r="H56" s="76"/>
    </row>
  </sheetData>
  <mergeCells count="7">
    <mergeCell ref="A56:H56"/>
    <mergeCell ref="E4:E5"/>
    <mergeCell ref="A1:H2"/>
    <mergeCell ref="F4:H4"/>
    <mergeCell ref="A3:H3"/>
    <mergeCell ref="B4:B5"/>
    <mergeCell ref="A4:A5"/>
  </mergeCells>
  <pageMargins left="0.7" right="0.7" top="0.75" bottom="0.75" header="0.3" footer="0.3"/>
  <pageSetup paperSize="9" scale="77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Генератор отчетов (с использованием макета)&lt;/DocName&gt;&#10;  &lt;VariantName&gt;Сведения в разрезе разделов, подразделов&lt;/VariantName&gt;&#10;  &lt;VariantLink&gt;8672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D362B1E-11E5-4EFF-AAC6-047472A58C7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Сазоненко</dc:creator>
  <cp:lastModifiedBy>Sazonenko</cp:lastModifiedBy>
  <cp:lastPrinted>2024-11-14T06:09:26Z</cp:lastPrinted>
  <dcterms:created xsi:type="dcterms:W3CDTF">2021-10-26T11:23:33Z</dcterms:created>
  <dcterms:modified xsi:type="dcterms:W3CDTF">2024-11-14T07:36:58Z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Сведения в разрезе разделов подразделов(3).xlsx</vt:lpwstr>
  </property>
  <property fmtid="{D5CDD505-2E9C-101B-9397-08002B2CF9AE}" pid="4" name="Версия клиента">
    <vt:lpwstr>21.1.26.9200 (.NET 4.7.2)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