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95" yWindow="-210" windowWidth="17730" windowHeight="1144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F45" i="4" l="1"/>
  <c r="F27" i="2"/>
  <c r="G28" i="2"/>
  <c r="G29" i="2"/>
  <c r="G46" i="4"/>
  <c r="G47" i="4"/>
  <c r="F27" i="11" l="1"/>
  <c r="F24" i="11"/>
  <c r="F20" i="11"/>
  <c r="F17" i="11"/>
  <c r="F14" i="11"/>
  <c r="G8" i="11"/>
  <c r="G9" i="11"/>
  <c r="G10" i="11"/>
  <c r="G13" i="11"/>
  <c r="G14" i="11"/>
  <c r="G15" i="11"/>
  <c r="G17" i="11"/>
  <c r="G18" i="11"/>
  <c r="G19" i="11"/>
  <c r="G20" i="11"/>
  <c r="G21" i="11"/>
  <c r="G22" i="11"/>
  <c r="G23" i="11"/>
  <c r="G24" i="11"/>
  <c r="G25" i="11"/>
  <c r="G27" i="11"/>
  <c r="G7" i="11"/>
  <c r="F7" i="11"/>
  <c r="G5" i="11"/>
  <c r="F5" i="11"/>
  <c r="A2" i="11"/>
  <c r="F25" i="10"/>
  <c r="G25" i="10" s="1"/>
  <c r="F20" i="10"/>
  <c r="G20" i="10" s="1"/>
  <c r="F17" i="10"/>
  <c r="F14" i="10"/>
  <c r="G14" i="10" s="1"/>
  <c r="F7" i="10"/>
  <c r="G8" i="10"/>
  <c r="G9" i="10"/>
  <c r="G10" i="10"/>
  <c r="G11" i="10"/>
  <c r="G13" i="10"/>
  <c r="G15" i="10"/>
  <c r="G17" i="10"/>
  <c r="G18" i="10"/>
  <c r="G21" i="10"/>
  <c r="G23" i="10"/>
  <c r="G7" i="10"/>
  <c r="G5" i="10"/>
  <c r="F5" i="10"/>
  <c r="A2" i="10"/>
  <c r="F25" i="9"/>
  <c r="G23" i="9"/>
  <c r="G24" i="9"/>
  <c r="F23" i="9"/>
  <c r="F20" i="9"/>
  <c r="G22" i="9"/>
  <c r="F17" i="9" l="1"/>
  <c r="G17" i="9" s="1"/>
  <c r="F14" i="9"/>
  <c r="G14" i="9" s="1"/>
  <c r="G8" i="9"/>
  <c r="G9" i="9"/>
  <c r="G10" i="9"/>
  <c r="G13" i="9"/>
  <c r="G15" i="9"/>
  <c r="G19" i="9"/>
  <c r="G20" i="9"/>
  <c r="G21" i="9"/>
  <c r="G25" i="9"/>
  <c r="G26" i="9"/>
  <c r="F7" i="9"/>
  <c r="G7" i="9" s="1"/>
  <c r="G5" i="9"/>
  <c r="F5" i="9"/>
  <c r="A2" i="9"/>
  <c r="F19" i="8"/>
  <c r="F23" i="8"/>
  <c r="F17" i="8"/>
  <c r="F14" i="8"/>
  <c r="G14" i="8" s="1"/>
  <c r="G8" i="8"/>
  <c r="G9" i="8"/>
  <c r="G10" i="8"/>
  <c r="G11" i="8"/>
  <c r="G13" i="8"/>
  <c r="G15" i="8"/>
  <c r="G20" i="8"/>
  <c r="G21" i="8"/>
  <c r="G22" i="8"/>
  <c r="G23" i="8"/>
  <c r="G24" i="8"/>
  <c r="F7" i="8"/>
  <c r="G7" i="8" s="1"/>
  <c r="G5" i="8"/>
  <c r="F5" i="8"/>
  <c r="A2" i="8"/>
  <c r="G8" i="7"/>
  <c r="G9" i="7"/>
  <c r="G10" i="7"/>
  <c r="G13" i="7"/>
  <c r="G15" i="7"/>
  <c r="G17" i="7"/>
  <c r="G18" i="7"/>
  <c r="G20" i="7"/>
  <c r="G21" i="7"/>
  <c r="G22" i="7"/>
  <c r="G26" i="7"/>
  <c r="F25" i="7"/>
  <c r="G25" i="7" s="1"/>
  <c r="F23" i="7"/>
  <c r="F19" i="7"/>
  <c r="G19" i="7" s="1"/>
  <c r="F17" i="7"/>
  <c r="F14" i="7"/>
  <c r="G14" i="7" s="1"/>
  <c r="F7" i="7"/>
  <c r="G7" i="7" s="1"/>
  <c r="G5" i="7"/>
  <c r="F5" i="7"/>
  <c r="A2" i="7"/>
  <c r="G8" i="6"/>
  <c r="G9" i="6"/>
  <c r="G10" i="6"/>
  <c r="G11" i="6"/>
  <c r="G13" i="6"/>
  <c r="G15" i="6"/>
  <c r="G21" i="6"/>
  <c r="G23" i="6"/>
  <c r="G25" i="6"/>
  <c r="F24" i="6"/>
  <c r="E24" i="6"/>
  <c r="D24" i="6"/>
  <c r="G24" i="6" s="1"/>
  <c r="C24" i="6"/>
  <c r="E14" i="5"/>
  <c r="D14" i="5"/>
  <c r="G14" i="5" s="1"/>
  <c r="F14" i="5"/>
  <c r="C14" i="5"/>
  <c r="F22" i="6"/>
  <c r="G22" i="6" s="1"/>
  <c r="F19" i="6"/>
  <c r="G19" i="6" s="1"/>
  <c r="F17" i="6"/>
  <c r="F14" i="6"/>
  <c r="G14" i="6" s="1"/>
  <c r="F7" i="6"/>
  <c r="G7" i="6" s="1"/>
  <c r="G5" i="6"/>
  <c r="F5" i="6"/>
  <c r="A2" i="6"/>
  <c r="G22" i="5"/>
  <c r="F21" i="5"/>
  <c r="E21" i="5"/>
  <c r="D21" i="5"/>
  <c r="C21" i="5"/>
  <c r="G8" i="5"/>
  <c r="G9" i="5"/>
  <c r="G10" i="5"/>
  <c r="G13" i="5"/>
  <c r="G15" i="5"/>
  <c r="G18" i="5"/>
  <c r="G19" i="5"/>
  <c r="G20" i="5"/>
  <c r="G24" i="5"/>
  <c r="F25" i="5"/>
  <c r="F23" i="5"/>
  <c r="G23" i="5" s="1"/>
  <c r="F17" i="5"/>
  <c r="G17" i="5" s="1"/>
  <c r="F7" i="5"/>
  <c r="G7" i="5" s="1"/>
  <c r="G5" i="5"/>
  <c r="F5" i="5"/>
  <c r="A2" i="5"/>
  <c r="F30" i="3"/>
  <c r="F27" i="3"/>
  <c r="G27" i="3" s="1"/>
  <c r="D25" i="3"/>
  <c r="G25" i="3" s="1"/>
  <c r="E25" i="3"/>
  <c r="F25" i="3"/>
  <c r="C25" i="3"/>
  <c r="G26" i="3"/>
  <c r="F21" i="3"/>
  <c r="G21" i="3" s="1"/>
  <c r="G18" i="3"/>
  <c r="G19" i="3"/>
  <c r="F16" i="3"/>
  <c r="F13" i="3"/>
  <c r="G14" i="3"/>
  <c r="F7" i="3"/>
  <c r="G7" i="3" s="1"/>
  <c r="G8" i="3"/>
  <c r="G9" i="3"/>
  <c r="G12" i="3"/>
  <c r="G13" i="3"/>
  <c r="G22" i="3"/>
  <c r="G23" i="3"/>
  <c r="G24" i="3"/>
  <c r="G28" i="3"/>
  <c r="G29" i="3"/>
  <c r="G30" i="3"/>
  <c r="G31" i="3"/>
  <c r="G5" i="3"/>
  <c r="F5" i="3"/>
  <c r="A2" i="3"/>
  <c r="F23" i="2"/>
  <c r="G23" i="2" s="1"/>
  <c r="G24" i="2"/>
  <c r="G27" i="2"/>
  <c r="F25" i="2"/>
  <c r="G25" i="2" s="1"/>
  <c r="F19" i="2"/>
  <c r="G19" i="2" s="1"/>
  <c r="F13" i="2"/>
  <c r="G13" i="2" s="1"/>
  <c r="G18" i="2"/>
  <c r="G20" i="2"/>
  <c r="G21" i="2"/>
  <c r="G22" i="2"/>
  <c r="F7" i="2"/>
  <c r="G7" i="2" s="1"/>
  <c r="G8" i="2"/>
  <c r="G9" i="2"/>
  <c r="G10" i="2"/>
  <c r="G12" i="2"/>
  <c r="G16" i="2"/>
  <c r="G17" i="2"/>
  <c r="G26" i="2"/>
  <c r="G5" i="2"/>
  <c r="F5" i="2"/>
  <c r="A2" i="2"/>
  <c r="F49" i="4"/>
  <c r="G49" i="4" s="1"/>
  <c r="G45" i="4"/>
  <c r="F40" i="4"/>
  <c r="G40" i="4" s="1"/>
  <c r="F37" i="4"/>
  <c r="G37" i="4" s="1"/>
  <c r="F31" i="4"/>
  <c r="G31" i="4" s="1"/>
  <c r="G30" i="4"/>
  <c r="F29" i="4"/>
  <c r="G29" i="4" s="1"/>
  <c r="F25" i="4"/>
  <c r="G25" i="4" s="1"/>
  <c r="F18" i="4"/>
  <c r="G18" i="4" s="1"/>
  <c r="G26" i="4"/>
  <c r="G27" i="4"/>
  <c r="G28" i="4"/>
  <c r="G32" i="4"/>
  <c r="G33" i="4"/>
  <c r="G34" i="4"/>
  <c r="G35" i="4"/>
  <c r="G36" i="4"/>
  <c r="G38" i="4"/>
  <c r="G39" i="4"/>
  <c r="G41" i="4"/>
  <c r="G42" i="4"/>
  <c r="G43" i="4"/>
  <c r="G44" i="4"/>
  <c r="G48" i="4"/>
  <c r="G50" i="4"/>
  <c r="G20" i="4"/>
  <c r="G21" i="4"/>
  <c r="G22" i="4"/>
  <c r="G24" i="4"/>
  <c r="G19" i="4"/>
  <c r="G9" i="4"/>
  <c r="G10" i="4"/>
  <c r="G11" i="4"/>
  <c r="G12" i="4"/>
  <c r="G13" i="4"/>
  <c r="G15" i="4"/>
  <c r="G8" i="4"/>
  <c r="F16" i="4"/>
  <c r="F7" i="4"/>
  <c r="G7" i="4" s="1"/>
  <c r="F28" i="9" l="1"/>
  <c r="G28" i="9" s="1"/>
  <c r="F26" i="8"/>
  <c r="G26" i="8" s="1"/>
  <c r="G19" i="8"/>
  <c r="F28" i="7"/>
  <c r="G28" i="7" s="1"/>
  <c r="F27" i="6"/>
  <c r="G27" i="6" s="1"/>
  <c r="G21" i="5"/>
  <c r="F28" i="5"/>
  <c r="F33" i="3"/>
  <c r="G16" i="3"/>
  <c r="F31" i="2"/>
  <c r="G31" i="2" s="1"/>
  <c r="G28" i="5"/>
  <c r="G33" i="3"/>
  <c r="F51" i="4"/>
  <c r="G51" i="4" s="1"/>
</calcChain>
</file>

<file path=xl/sharedStrings.xml><?xml version="1.0" encoding="utf-8"?>
<sst xmlns="http://schemas.openxmlformats.org/spreadsheetml/2006/main" count="603" uniqueCount="122">
  <si>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</si>
  <si>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</si>
  <si>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</si>
  <si>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</si>
  <si>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</si>
  <si>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</si>
  <si>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</si>
  <si>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</si>
  <si>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</si>
  <si>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</si>
  <si>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</si>
  <si>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</si>
  <si>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</si>
  <si>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</si>
  <si>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</si>
  <si>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</si>
  <si>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</si>
  <si>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</si>
  <si>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</si>
  <si>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</si>
  <si>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</si>
  <si>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</si>
  <si>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</si>
  <si>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</si>
  <si>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</si>
  <si>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</si>
  <si>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</si>
  <si>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</si>
  <si>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</si>
  <si>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</si>
  <si>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</si>
  <si>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</si>
  <si>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</si>
  <si>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</si>
  <si>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</si>
  <si>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</si>
  <si>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</si>
  <si>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</si>
  <si>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</si>
  <si>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</si>
  <si>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</si>
  <si>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</si>
  <si>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</si>
  <si>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</si>
  <si>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</si>
  <si>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</si>
  <si>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</si>
  <si>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</si>
  <si>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</si>
  <si>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</si>
  <si>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</si>
  <si>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</si>
  <si>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</si>
  <si>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</si>
  <si>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</si>
  <si>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</si>
  <si>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</si>
  <si>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</si>
  <si>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</si>
  <si>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</si>
  <si>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</si>
  <si>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</si>
  <si>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</si>
  <si>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</si>
  <si>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</si>
  <si>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</si>
  <si>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</si>
  <si>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</si>
  <si>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</si>
  <si>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</si>
  <si>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</si>
  <si>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</si>
  <si>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</si>
  <si>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</si>
  <si>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</si>
  <si>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</si>
  <si>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</si>
  <si>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</si>
  <si>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</si>
  <si>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</si>
  <si>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</si>
  <si>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</si>
  <si>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</si>
  <si>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</si>
  <si>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</si>
  <si>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</si>
  <si>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</si>
  <si>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</si>
  <si>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</si>
  <si>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</si>
  <si>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</si>
  <si>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</si>
  <si>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</si>
  <si>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1006</t>
  </si>
  <si>
    <t>Другие вопросы в области социальной политики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</si>
  <si>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</si>
  <si>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</si>
  <si>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</si>
  <si>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</si>
  <si>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</si>
  <si>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</si>
  <si>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</si>
  <si>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</si>
  <si>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</si>
  <si>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</si>
  <si>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</si>
  <si>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</si>
  <si>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0406</t>
  </si>
  <si>
    <t>Водное хозяйство</t>
  </si>
  <si>
    <t>Наименование бюджета: бюджет сельского поселения "Шошка"</t>
  </si>
  <si>
    <t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t>
  </si>
  <si>
    <t>Исполнено на 01.10.2020</t>
  </si>
  <si>
    <t>Процент исполнения 01.10.2021 к 01.10.2020</t>
  </si>
  <si>
    <t>6</t>
  </si>
  <si>
    <t>7</t>
  </si>
  <si>
    <t>0602</t>
  </si>
  <si>
    <t>Сбор, удаление отходов и очистка сточных вод</t>
  </si>
  <si>
    <t>ОХРАНА ОКРУЖАЮЩЕЙ СРЕДЫ</t>
  </si>
  <si>
    <t>0600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</si>
  <si>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</si>
  <si>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</si>
  <si>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Сбор, удление отходов и очистка сточных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</si>
</sst>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10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3" fillId="0" borderId="0" xfId="0" applyFont="1" applyFill="1" applyProtection="1">
      <protection locked="0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49" fontId="11" fillId="3" borderId="23" xfId="14" applyNumberFormat="1" applyFont="1" applyBorder="1" applyProtection="1">
      <alignment horizontal="center" vertical="top" shrinkToFit="1"/>
    </xf>
    <xf numFmtId="0" fontId="11" fillId="3" borderId="23" xfId="15" applyNumberFormat="1" applyFont="1" applyBorder="1" applyProtection="1">
      <alignment horizontal="left" vertical="top" wrapText="1"/>
    </xf>
    <xf numFmtId="4" fontId="11" fillId="3" borderId="23" xfId="16" applyNumberFormat="1" applyFont="1" applyBorder="1" applyProtection="1">
      <alignment horizontal="right" vertical="top" shrinkToFit="1"/>
    </xf>
    <xf numFmtId="164" fontId="11" fillId="3" borderId="23" xfId="17" applyNumberFormat="1" applyFont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9" fontId="12" fillId="3" borderId="23" xfId="14" applyNumberFormat="1" applyFont="1" applyBorder="1" applyProtection="1">
      <alignment horizontal="center" vertical="top" shrinkToFit="1"/>
    </xf>
    <xf numFmtId="0" fontId="12" fillId="3" borderId="23" xfId="15" applyNumberFormat="1" applyFont="1" applyBorder="1" applyProtection="1">
      <alignment horizontal="left" vertical="top" wrapText="1"/>
    </xf>
    <xf numFmtId="4" fontId="12" fillId="3" borderId="23" xfId="16" applyNumberFormat="1" applyFont="1" applyBorder="1" applyProtection="1">
      <alignment horizontal="right" vertical="top" shrinkToFit="1"/>
    </xf>
    <xf numFmtId="164" fontId="12" fillId="3" borderId="23" xfId="17" applyNumberFormat="1" applyFont="1" applyBorder="1" applyProtection="1">
      <alignment horizontal="right" vertical="top" shrinkToFit="1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12" fillId="0" borderId="14" xfId="18" applyNumberFormat="1" applyFont="1" applyProtection="1"/>
    <xf numFmtId="0" fontId="12" fillId="0" borderId="15" xfId="19" applyNumberFormat="1" applyFont="1" applyProtection="1"/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18" applyNumberFormat="1" applyFont="1" applyBorder="1" applyProtection="1"/>
    <xf numFmtId="0" fontId="12" fillId="0" borderId="1" xfId="19" applyNumberFormat="1" applyFont="1" applyBorder="1" applyProtection="1"/>
    <xf numFmtId="0" fontId="12" fillId="0" borderId="25" xfId="20" applyNumberFormat="1" applyFont="1" applyBorder="1" applyProtection="1"/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13" fillId="0" borderId="1" xfId="0" applyNumberFormat="1" applyFont="1" applyBorder="1" applyAlignment="1" applyProtection="1">
      <alignment horizontal="right" vertical="top"/>
      <protection locked="0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" fontId="13" fillId="5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13" fillId="0" borderId="23" xfId="0" applyNumberFormat="1" applyFont="1" applyBorder="1" applyProtection="1">
      <protection locked="0"/>
    </xf>
    <xf numFmtId="4" fontId="8" fillId="5" borderId="23" xfId="0" applyNumberFormat="1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9" fontId="12" fillId="3" borderId="11" xfId="14" applyNumberFormat="1" applyFont="1" applyProtection="1">
      <alignment horizontal="center" vertical="top" shrinkToFit="1"/>
    </xf>
    <xf numFmtId="0" fontId="12" fillId="3" borderId="12" xfId="15" applyNumberFormat="1" applyFont="1" applyProtection="1">
      <alignment horizontal="left" vertical="top" wrapText="1"/>
    </xf>
    <xf numFmtId="4" fontId="12" fillId="3" borderId="12" xfId="16" applyNumberFormat="1" applyFont="1" applyProtection="1">
      <alignment horizontal="right" vertical="top" shrinkToFit="1"/>
    </xf>
    <xf numFmtId="4" fontId="12" fillId="3" borderId="22" xfId="16" applyNumberFormat="1" applyFont="1" applyBorder="1" applyProtection="1">
      <alignment horizontal="right" vertical="top" shrinkToFit="1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6" xfId="12" applyNumberFormat="1" applyFont="1" applyFill="1" applyBorder="1" applyProtection="1">
      <alignment horizontal="right" vertical="top" shrinkToFit="1"/>
    </xf>
    <xf numFmtId="4" fontId="12" fillId="3" borderId="12" xfId="16" applyNumberFormat="1" applyFont="1" applyAlignment="1" applyProtection="1">
      <alignment horizontal="right" vertical="top" shrinkToFit="1"/>
    </xf>
    <xf numFmtId="4" fontId="12" fillId="3" borderId="22" xfId="16" applyNumberFormat="1" applyFont="1" applyBorder="1" applyAlignment="1" applyProtection="1">
      <alignment horizontal="right" vertical="top" shrinkToFit="1"/>
    </xf>
    <xf numFmtId="164" fontId="12" fillId="3" borderId="23" xfId="17" applyNumberFormat="1" applyFont="1" applyBorder="1" applyAlignment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4" fontId="12" fillId="3" borderId="23" xfId="16" applyNumberFormat="1" applyFont="1" applyBorder="1" applyAlignment="1" applyProtection="1">
      <alignment horizontal="right" vertical="top" shrinkToFit="1"/>
    </xf>
    <xf numFmtId="0" fontId="12" fillId="0" borderId="15" xfId="20" applyNumberFormat="1" applyFont="1" applyBorder="1" applyProtection="1"/>
    <xf numFmtId="164" fontId="11" fillId="5" borderId="26" xfId="13" applyNumberFormat="1" applyFont="1" applyFill="1" applyBorder="1" applyProtection="1">
      <alignment horizontal="right" vertical="top" shrinkToFit="1"/>
    </xf>
    <xf numFmtId="164" fontId="12" fillId="3" borderId="22" xfId="17" applyNumberFormat="1" applyFont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7" t="s">
        <v>60</v>
      </c>
      <c r="B1" s="98"/>
      <c r="C1" s="98"/>
      <c r="D1" s="98"/>
      <c r="E1" s="98"/>
    </row>
    <row r="2" spans="1:8" ht="15.2" customHeight="1" x14ac:dyDescent="0.25">
      <c r="A2" s="101" t="s">
        <v>110</v>
      </c>
      <c r="B2" s="101"/>
      <c r="C2" s="101"/>
      <c r="D2" s="101"/>
      <c r="E2" s="101"/>
      <c r="F2" s="101"/>
      <c r="G2" s="101"/>
    </row>
    <row r="3" spans="1:8" ht="27" customHeight="1" x14ac:dyDescent="0.25">
      <c r="A3" s="101"/>
      <c r="B3" s="101"/>
      <c r="C3" s="101"/>
      <c r="D3" s="101"/>
      <c r="E3" s="101"/>
      <c r="F3" s="101"/>
      <c r="G3" s="101"/>
    </row>
    <row r="4" spans="1:8" ht="15.2" customHeight="1" x14ac:dyDescent="0.25">
      <c r="A4" s="102" t="s">
        <v>1</v>
      </c>
      <c r="B4" s="102"/>
      <c r="C4" s="102"/>
      <c r="D4" s="102"/>
      <c r="E4" s="102"/>
      <c r="F4" s="102"/>
      <c r="G4" s="102"/>
    </row>
    <row r="5" spans="1:8" ht="63" x14ac:dyDescent="0.25">
      <c r="A5" s="26" t="s">
        <v>2</v>
      </c>
      <c r="B5" s="27" t="s">
        <v>3</v>
      </c>
      <c r="C5" s="27" t="s">
        <v>4</v>
      </c>
      <c r="D5" s="27" t="s">
        <v>5</v>
      </c>
      <c r="E5" s="28" t="s">
        <v>6</v>
      </c>
      <c r="F5" s="41" t="s">
        <v>111</v>
      </c>
      <c r="G5" s="7" t="s">
        <v>112</v>
      </c>
      <c r="H5" s="13"/>
    </row>
    <row r="6" spans="1:8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  <c r="H6" s="13"/>
    </row>
    <row r="7" spans="1:8" s="33" customFormat="1" x14ac:dyDescent="0.25">
      <c r="A7" s="14" t="s">
        <v>12</v>
      </c>
      <c r="B7" s="15" t="s">
        <v>13</v>
      </c>
      <c r="C7" s="16">
        <v>99034856.719999999</v>
      </c>
      <c r="D7" s="16">
        <v>63739221.229999997</v>
      </c>
      <c r="E7" s="17">
        <v>64.360391220849735</v>
      </c>
      <c r="F7" s="39">
        <f>SUM(F8:F15)</f>
        <v>59862732.640000001</v>
      </c>
      <c r="G7" s="39">
        <f>D7/F7*100</f>
        <v>106.47562919205889</v>
      </c>
      <c r="H7" s="32"/>
    </row>
    <row r="8" spans="1:8" ht="31.5" outlineLevel="1" x14ac:dyDescent="0.25">
      <c r="A8" s="34" t="s">
        <v>61</v>
      </c>
      <c r="B8" s="35" t="s">
        <v>62</v>
      </c>
      <c r="C8" s="36">
        <v>3561743.48</v>
      </c>
      <c r="D8" s="36">
        <v>2454860.42</v>
      </c>
      <c r="E8" s="37">
        <v>68.922998912880729</v>
      </c>
      <c r="F8" s="38">
        <v>3318821.44</v>
      </c>
      <c r="G8" s="38">
        <f>D8/F8*100</f>
        <v>73.967836606479196</v>
      </c>
      <c r="H8" s="13"/>
    </row>
    <row r="9" spans="1:8" ht="47.25" outlineLevel="1" x14ac:dyDescent="0.25">
      <c r="A9" s="34" t="s">
        <v>63</v>
      </c>
      <c r="B9" s="35" t="s">
        <v>64</v>
      </c>
      <c r="C9" s="36">
        <v>150000</v>
      </c>
      <c r="D9" s="36">
        <v>52535</v>
      </c>
      <c r="E9" s="37">
        <v>35.023333333333333</v>
      </c>
      <c r="F9" s="38">
        <v>112745</v>
      </c>
      <c r="G9" s="38">
        <f t="shared" ref="G9:G15" si="0">D9/F9*100</f>
        <v>46.596301388088165</v>
      </c>
      <c r="H9" s="13"/>
    </row>
    <row r="10" spans="1:8" ht="47.25" outlineLevel="1" x14ac:dyDescent="0.25">
      <c r="A10" s="34" t="s">
        <v>14</v>
      </c>
      <c r="B10" s="35" t="s">
        <v>15</v>
      </c>
      <c r="C10" s="36">
        <v>46157426.390000001</v>
      </c>
      <c r="D10" s="36">
        <v>29876759.760000002</v>
      </c>
      <c r="E10" s="37">
        <v>64.727958416834085</v>
      </c>
      <c r="F10" s="38">
        <v>31979607.809999999</v>
      </c>
      <c r="G10" s="38">
        <f t="shared" si="0"/>
        <v>93.42440950966747</v>
      </c>
      <c r="H10" s="13"/>
    </row>
    <row r="11" spans="1:8" outlineLevel="1" x14ac:dyDescent="0.25">
      <c r="A11" s="34" t="s">
        <v>65</v>
      </c>
      <c r="B11" s="35" t="s">
        <v>66</v>
      </c>
      <c r="C11" s="36">
        <v>44939</v>
      </c>
      <c r="D11" s="36">
        <v>33820</v>
      </c>
      <c r="E11" s="37">
        <v>75.257571374529917</v>
      </c>
      <c r="F11" s="38">
        <v>34700</v>
      </c>
      <c r="G11" s="38">
        <f t="shared" si="0"/>
        <v>97.463976945244951</v>
      </c>
      <c r="H11" s="13"/>
    </row>
    <row r="12" spans="1:8" ht="31.5" outlineLevel="1" x14ac:dyDescent="0.25">
      <c r="A12" s="34" t="s">
        <v>16</v>
      </c>
      <c r="B12" s="35" t="s">
        <v>17</v>
      </c>
      <c r="C12" s="36">
        <v>20796970.48</v>
      </c>
      <c r="D12" s="36">
        <v>12141176.140000001</v>
      </c>
      <c r="E12" s="37">
        <v>58.379542114924426</v>
      </c>
      <c r="F12" s="38">
        <v>11463278.67</v>
      </c>
      <c r="G12" s="38">
        <f t="shared" si="0"/>
        <v>105.91364381443586</v>
      </c>
      <c r="H12" s="13"/>
    </row>
    <row r="13" spans="1:8" outlineLevel="1" x14ac:dyDescent="0.25">
      <c r="A13" s="34" t="s">
        <v>18</v>
      </c>
      <c r="B13" s="35" t="s">
        <v>19</v>
      </c>
      <c r="C13" s="36">
        <v>1535739</v>
      </c>
      <c r="D13" s="36">
        <v>1535739</v>
      </c>
      <c r="E13" s="37">
        <v>100</v>
      </c>
      <c r="F13" s="38">
        <v>1300000</v>
      </c>
      <c r="G13" s="38">
        <f t="shared" si="0"/>
        <v>118.13376923076923</v>
      </c>
      <c r="H13" s="13"/>
    </row>
    <row r="14" spans="1:8" outlineLevel="1" x14ac:dyDescent="0.25">
      <c r="A14" s="34" t="s">
        <v>20</v>
      </c>
      <c r="B14" s="35" t="s">
        <v>21</v>
      </c>
      <c r="C14" s="36">
        <v>1500000</v>
      </c>
      <c r="D14" s="36">
        <v>0</v>
      </c>
      <c r="E14" s="37">
        <v>0</v>
      </c>
      <c r="F14" s="38">
        <v>0</v>
      </c>
      <c r="G14" s="38">
        <v>0</v>
      </c>
      <c r="H14" s="13"/>
    </row>
    <row r="15" spans="1:8" outlineLevel="1" x14ac:dyDescent="0.25">
      <c r="A15" s="34" t="s">
        <v>22</v>
      </c>
      <c r="B15" s="35" t="s">
        <v>23</v>
      </c>
      <c r="C15" s="36">
        <v>25288038.370000001</v>
      </c>
      <c r="D15" s="36">
        <v>17644330.91</v>
      </c>
      <c r="E15" s="37">
        <v>69.773426676432237</v>
      </c>
      <c r="F15" s="38">
        <v>11653579.720000001</v>
      </c>
      <c r="G15" s="38">
        <f t="shared" si="0"/>
        <v>151.40696107067092</v>
      </c>
      <c r="H15" s="13"/>
    </row>
    <row r="16" spans="1:8" s="33" customFormat="1" ht="31.5" x14ac:dyDescent="0.25">
      <c r="A16" s="14" t="s">
        <v>52</v>
      </c>
      <c r="B16" s="15" t="s">
        <v>53</v>
      </c>
      <c r="C16" s="16">
        <v>500</v>
      </c>
      <c r="D16" s="16">
        <v>0</v>
      </c>
      <c r="E16" s="17">
        <v>0</v>
      </c>
      <c r="F16" s="39">
        <f>SUM(F17)</f>
        <v>0</v>
      </c>
      <c r="G16" s="39">
        <v>0</v>
      </c>
      <c r="H16" s="32"/>
    </row>
    <row r="17" spans="1:8" ht="31.5" outlineLevel="1" x14ac:dyDescent="0.25">
      <c r="A17" s="34" t="s">
        <v>54</v>
      </c>
      <c r="B17" s="35" t="s">
        <v>55</v>
      </c>
      <c r="C17" s="36">
        <v>500</v>
      </c>
      <c r="D17" s="36">
        <v>0</v>
      </c>
      <c r="E17" s="37">
        <v>0</v>
      </c>
      <c r="F17" s="38">
        <v>0</v>
      </c>
      <c r="G17" s="38">
        <v>0</v>
      </c>
      <c r="H17" s="13"/>
    </row>
    <row r="18" spans="1:8" s="33" customFormat="1" x14ac:dyDescent="0.25">
      <c r="A18" s="14" t="s">
        <v>24</v>
      </c>
      <c r="B18" s="15" t="s">
        <v>25</v>
      </c>
      <c r="C18" s="16">
        <v>34824198.509999998</v>
      </c>
      <c r="D18" s="16">
        <v>21237330.27</v>
      </c>
      <c r="E18" s="17">
        <v>60.984405036347241</v>
      </c>
      <c r="F18" s="39">
        <f>SUM(F19:F24)</f>
        <v>24392121.729999997</v>
      </c>
      <c r="G18" s="39">
        <f>D18/F18*100</f>
        <v>87.066350787681159</v>
      </c>
      <c r="H18" s="32"/>
    </row>
    <row r="19" spans="1:8" outlineLevel="1" x14ac:dyDescent="0.25">
      <c r="A19" s="34" t="s">
        <v>26</v>
      </c>
      <c r="B19" s="35" t="s">
        <v>27</v>
      </c>
      <c r="C19" s="36">
        <v>355558</v>
      </c>
      <c r="D19" s="36">
        <v>122223</v>
      </c>
      <c r="E19" s="37">
        <v>34.374982421995846</v>
      </c>
      <c r="F19" s="38">
        <v>166668</v>
      </c>
      <c r="G19" s="38">
        <f>D19/F19*100</f>
        <v>73.333213334293319</v>
      </c>
      <c r="H19" s="13"/>
    </row>
    <row r="20" spans="1:8" outlineLevel="1" x14ac:dyDescent="0.25">
      <c r="A20" s="34" t="s">
        <v>67</v>
      </c>
      <c r="B20" s="35" t="s">
        <v>68</v>
      </c>
      <c r="C20" s="36">
        <v>300000</v>
      </c>
      <c r="D20" s="36">
        <v>0</v>
      </c>
      <c r="E20" s="37">
        <v>0</v>
      </c>
      <c r="F20" s="38">
        <v>950000</v>
      </c>
      <c r="G20" s="38">
        <f t="shared" ref="G20:G51" si="1">D20/F20*100</f>
        <v>0</v>
      </c>
      <c r="H20" s="13"/>
    </row>
    <row r="21" spans="1:8" outlineLevel="1" x14ac:dyDescent="0.25">
      <c r="A21" s="34" t="s">
        <v>30</v>
      </c>
      <c r="B21" s="35" t="s">
        <v>31</v>
      </c>
      <c r="C21" s="36">
        <v>10948367.83</v>
      </c>
      <c r="D21" s="36">
        <v>7310874.8799999999</v>
      </c>
      <c r="E21" s="37">
        <v>66.775934034360986</v>
      </c>
      <c r="F21" s="38">
        <v>4780058.17</v>
      </c>
      <c r="G21" s="38">
        <f t="shared" si="1"/>
        <v>152.94531196050278</v>
      </c>
      <c r="H21" s="13"/>
    </row>
    <row r="22" spans="1:8" outlineLevel="1" x14ac:dyDescent="0.25">
      <c r="A22" s="34" t="s">
        <v>32</v>
      </c>
      <c r="B22" s="35" t="s">
        <v>33</v>
      </c>
      <c r="C22" s="36">
        <v>21807464.32</v>
      </c>
      <c r="D22" s="36">
        <v>13052647.960000001</v>
      </c>
      <c r="E22" s="37">
        <v>59.854037904027166</v>
      </c>
      <c r="F22" s="38">
        <v>17581109.559999999</v>
      </c>
      <c r="G22" s="38">
        <f t="shared" si="1"/>
        <v>74.242458449249327</v>
      </c>
      <c r="H22" s="13"/>
    </row>
    <row r="23" spans="1:8" outlineLevel="1" x14ac:dyDescent="0.25">
      <c r="A23" s="34" t="s">
        <v>69</v>
      </c>
      <c r="B23" s="35" t="s">
        <v>70</v>
      </c>
      <c r="C23" s="36">
        <v>183342.24</v>
      </c>
      <c r="D23" s="36">
        <v>108618.74</v>
      </c>
      <c r="E23" s="37">
        <v>59.243707287529595</v>
      </c>
      <c r="F23" s="38">
        <v>0</v>
      </c>
      <c r="G23" s="38">
        <v>0</v>
      </c>
      <c r="H23" s="13"/>
    </row>
    <row r="24" spans="1:8" outlineLevel="1" x14ac:dyDescent="0.25">
      <c r="A24" s="34" t="s">
        <v>71</v>
      </c>
      <c r="B24" s="35" t="s">
        <v>72</v>
      </c>
      <c r="C24" s="36">
        <v>1229466.1200000001</v>
      </c>
      <c r="D24" s="36">
        <v>642965.68999999994</v>
      </c>
      <c r="E24" s="37">
        <v>52.296332492675766</v>
      </c>
      <c r="F24" s="38">
        <v>914286</v>
      </c>
      <c r="G24" s="38">
        <f t="shared" si="1"/>
        <v>70.324350367390508</v>
      </c>
      <c r="H24" s="13"/>
    </row>
    <row r="25" spans="1:8" s="33" customFormat="1" x14ac:dyDescent="0.25">
      <c r="A25" s="14" t="s">
        <v>34</v>
      </c>
      <c r="B25" s="15" t="s">
        <v>35</v>
      </c>
      <c r="C25" s="16">
        <v>11275811.539999999</v>
      </c>
      <c r="D25" s="16">
        <v>3633193.27</v>
      </c>
      <c r="E25" s="17">
        <v>32.221124458417471</v>
      </c>
      <c r="F25" s="39">
        <f>SUM(F26:F28)</f>
        <v>9785862.7200000007</v>
      </c>
      <c r="G25" s="39">
        <f t="shared" si="1"/>
        <v>37.12695930809052</v>
      </c>
      <c r="H25" s="32"/>
    </row>
    <row r="26" spans="1:8" outlineLevel="1" x14ac:dyDescent="0.25">
      <c r="A26" s="34" t="s">
        <v>36</v>
      </c>
      <c r="B26" s="35" t="s">
        <v>37</v>
      </c>
      <c r="C26" s="36">
        <v>2825833.4</v>
      </c>
      <c r="D26" s="36">
        <v>885678.35</v>
      </c>
      <c r="E26" s="37">
        <v>31.342199791396052</v>
      </c>
      <c r="F26" s="38">
        <v>5217503.4400000004</v>
      </c>
      <c r="G26" s="38">
        <f t="shared" si="1"/>
        <v>16.975136867375021</v>
      </c>
      <c r="H26" s="13"/>
    </row>
    <row r="27" spans="1:8" outlineLevel="1" x14ac:dyDescent="0.25">
      <c r="A27" s="34" t="s">
        <v>38</v>
      </c>
      <c r="B27" s="35" t="s">
        <v>39</v>
      </c>
      <c r="C27" s="36">
        <v>2080574.09</v>
      </c>
      <c r="D27" s="36">
        <v>888569.75</v>
      </c>
      <c r="E27" s="37">
        <v>42.70791193021153</v>
      </c>
      <c r="F27" s="38">
        <v>732388.63</v>
      </c>
      <c r="G27" s="38">
        <f t="shared" si="1"/>
        <v>121.32489686520667</v>
      </c>
      <c r="H27" s="13"/>
    </row>
    <row r="28" spans="1:8" outlineLevel="1" x14ac:dyDescent="0.25">
      <c r="A28" s="34" t="s">
        <v>40</v>
      </c>
      <c r="B28" s="35" t="s">
        <v>41</v>
      </c>
      <c r="C28" s="36">
        <v>6369404.0499999998</v>
      </c>
      <c r="D28" s="36">
        <v>1858945.17</v>
      </c>
      <c r="E28" s="37">
        <v>29.185543190653764</v>
      </c>
      <c r="F28" s="38">
        <v>3835970.65</v>
      </c>
      <c r="G28" s="38">
        <f t="shared" si="1"/>
        <v>48.460880950692363</v>
      </c>
      <c r="H28" s="13"/>
    </row>
    <row r="29" spans="1:8" s="33" customFormat="1" outlineLevel="1" x14ac:dyDescent="0.25">
      <c r="A29" s="42" t="s">
        <v>118</v>
      </c>
      <c r="B29" s="43" t="s">
        <v>117</v>
      </c>
      <c r="C29" s="44">
        <v>0</v>
      </c>
      <c r="D29" s="44">
        <v>0</v>
      </c>
      <c r="E29" s="45">
        <v>0</v>
      </c>
      <c r="F29" s="39">
        <f>F30</f>
        <v>826260</v>
      </c>
      <c r="G29" s="39">
        <f t="shared" si="1"/>
        <v>0</v>
      </c>
      <c r="H29" s="32"/>
    </row>
    <row r="30" spans="1:8" outlineLevel="1" x14ac:dyDescent="0.25">
      <c r="A30" s="34" t="s">
        <v>115</v>
      </c>
      <c r="B30" s="35" t="s">
        <v>116</v>
      </c>
      <c r="C30" s="36">
        <v>0</v>
      </c>
      <c r="D30" s="36">
        <v>0</v>
      </c>
      <c r="E30" s="37">
        <v>0</v>
      </c>
      <c r="F30" s="38">
        <v>826260</v>
      </c>
      <c r="G30" s="38">
        <f>D30/F30*100</f>
        <v>0</v>
      </c>
      <c r="H30" s="13"/>
    </row>
    <row r="31" spans="1:8" s="33" customFormat="1" x14ac:dyDescent="0.25">
      <c r="A31" s="14" t="s">
        <v>73</v>
      </c>
      <c r="B31" s="15" t="s">
        <v>74</v>
      </c>
      <c r="C31" s="16">
        <v>452822621.77999997</v>
      </c>
      <c r="D31" s="16">
        <v>335084811.94</v>
      </c>
      <c r="E31" s="17">
        <v>73.999132513039086</v>
      </c>
      <c r="F31" s="39">
        <f>SUM(F32:F36)</f>
        <v>300304627.06</v>
      </c>
      <c r="G31" s="39">
        <f t="shared" si="1"/>
        <v>111.58163469557564</v>
      </c>
      <c r="H31" s="32"/>
    </row>
    <row r="32" spans="1:8" outlineLevel="1" x14ac:dyDescent="0.25">
      <c r="A32" s="34" t="s">
        <v>75</v>
      </c>
      <c r="B32" s="35" t="s">
        <v>76</v>
      </c>
      <c r="C32" s="36">
        <v>143507991.41999999</v>
      </c>
      <c r="D32" s="36">
        <v>102540971.45999999</v>
      </c>
      <c r="E32" s="37">
        <v>71.453143790366909</v>
      </c>
      <c r="F32" s="38">
        <v>96680583.189999998</v>
      </c>
      <c r="G32" s="38">
        <f t="shared" si="1"/>
        <v>106.06159797203847</v>
      </c>
      <c r="H32" s="13"/>
    </row>
    <row r="33" spans="1:8" outlineLevel="1" x14ac:dyDescent="0.25">
      <c r="A33" s="34" t="s">
        <v>77</v>
      </c>
      <c r="B33" s="35" t="s">
        <v>78</v>
      </c>
      <c r="C33" s="36">
        <v>241889120.77000001</v>
      </c>
      <c r="D33" s="36">
        <v>184738868.41</v>
      </c>
      <c r="E33" s="37">
        <v>76.373368021647721</v>
      </c>
      <c r="F33" s="38">
        <v>160730258.93000001</v>
      </c>
      <c r="G33" s="38">
        <f t="shared" si="1"/>
        <v>114.93720575069565</v>
      </c>
      <c r="H33" s="13"/>
    </row>
    <row r="34" spans="1:8" outlineLevel="1" x14ac:dyDescent="0.25">
      <c r="A34" s="34" t="s">
        <v>79</v>
      </c>
      <c r="B34" s="35" t="s">
        <v>80</v>
      </c>
      <c r="C34" s="36">
        <v>40142171.920000002</v>
      </c>
      <c r="D34" s="36">
        <v>30798056.91</v>
      </c>
      <c r="E34" s="37">
        <v>76.722447832115208</v>
      </c>
      <c r="F34" s="38">
        <v>27313328.59</v>
      </c>
      <c r="G34" s="38">
        <f t="shared" si="1"/>
        <v>112.75834363621222</v>
      </c>
      <c r="H34" s="13"/>
    </row>
    <row r="35" spans="1:8" outlineLevel="1" x14ac:dyDescent="0.25">
      <c r="A35" s="34" t="s">
        <v>81</v>
      </c>
      <c r="B35" s="35" t="s">
        <v>82</v>
      </c>
      <c r="C35" s="36">
        <v>1515816.67</v>
      </c>
      <c r="D35" s="36">
        <v>1483944.67</v>
      </c>
      <c r="E35" s="37">
        <v>97.897371058730997</v>
      </c>
      <c r="F35" s="38">
        <v>65100</v>
      </c>
      <c r="G35" s="38">
        <f t="shared" si="1"/>
        <v>2279.4849001536095</v>
      </c>
      <c r="H35" s="13"/>
    </row>
    <row r="36" spans="1:8" outlineLevel="1" x14ac:dyDescent="0.25">
      <c r="A36" s="34" t="s">
        <v>83</v>
      </c>
      <c r="B36" s="35" t="s">
        <v>84</v>
      </c>
      <c r="C36" s="36">
        <v>25767521</v>
      </c>
      <c r="D36" s="36">
        <v>15522970.49</v>
      </c>
      <c r="E36" s="37">
        <v>60.24238998388708</v>
      </c>
      <c r="F36" s="38">
        <v>15515356.35</v>
      </c>
      <c r="G36" s="38">
        <f t="shared" si="1"/>
        <v>100.04907486382034</v>
      </c>
      <c r="H36" s="13"/>
    </row>
    <row r="37" spans="1:8" s="33" customFormat="1" x14ac:dyDescent="0.25">
      <c r="A37" s="14" t="s">
        <v>85</v>
      </c>
      <c r="B37" s="15" t="s">
        <v>86</v>
      </c>
      <c r="C37" s="16">
        <v>101720946.06</v>
      </c>
      <c r="D37" s="16">
        <v>76231473.209999993</v>
      </c>
      <c r="E37" s="17">
        <v>74.941765843423184</v>
      </c>
      <c r="F37" s="39">
        <f>SUM(F38:F39)</f>
        <v>75036925.210000008</v>
      </c>
      <c r="G37" s="39">
        <f t="shared" si="1"/>
        <v>101.59194689368853</v>
      </c>
      <c r="H37" s="32"/>
    </row>
    <row r="38" spans="1:8" outlineLevel="1" x14ac:dyDescent="0.25">
      <c r="A38" s="34" t="s">
        <v>87</v>
      </c>
      <c r="B38" s="35" t="s">
        <v>88</v>
      </c>
      <c r="C38" s="36">
        <v>62077401.200000003</v>
      </c>
      <c r="D38" s="36">
        <v>48617885.969999999</v>
      </c>
      <c r="E38" s="37">
        <v>78.318172201448405</v>
      </c>
      <c r="F38" s="38">
        <v>51679135.490000002</v>
      </c>
      <c r="G38" s="38">
        <f t="shared" si="1"/>
        <v>94.076430476294718</v>
      </c>
      <c r="H38" s="13"/>
    </row>
    <row r="39" spans="1:8" outlineLevel="1" x14ac:dyDescent="0.25">
      <c r="A39" s="34" t="s">
        <v>89</v>
      </c>
      <c r="B39" s="35" t="s">
        <v>90</v>
      </c>
      <c r="C39" s="36">
        <v>39643544.859999999</v>
      </c>
      <c r="D39" s="36">
        <v>27613587.239999998</v>
      </c>
      <c r="E39" s="37">
        <v>69.654687383574199</v>
      </c>
      <c r="F39" s="38">
        <v>23357789.719999999</v>
      </c>
      <c r="G39" s="38">
        <f t="shared" si="1"/>
        <v>118.22003524741038</v>
      </c>
      <c r="H39" s="13"/>
    </row>
    <row r="40" spans="1:8" s="33" customFormat="1" x14ac:dyDescent="0.25">
      <c r="A40" s="14" t="s">
        <v>42</v>
      </c>
      <c r="B40" s="15" t="s">
        <v>43</v>
      </c>
      <c r="C40" s="16">
        <v>23140790.030000001</v>
      </c>
      <c r="D40" s="16">
        <v>17009455.149999999</v>
      </c>
      <c r="E40" s="17">
        <v>73.504211083324023</v>
      </c>
      <c r="F40" s="39">
        <f>SUM(F41:F44)</f>
        <v>18949724.399999999</v>
      </c>
      <c r="G40" s="39">
        <f t="shared" si="1"/>
        <v>89.760963225407124</v>
      </c>
      <c r="H40" s="32"/>
    </row>
    <row r="41" spans="1:8" outlineLevel="1" x14ac:dyDescent="0.25">
      <c r="A41" s="34" t="s">
        <v>44</v>
      </c>
      <c r="B41" s="35" t="s">
        <v>45</v>
      </c>
      <c r="C41" s="36">
        <v>4668943.83</v>
      </c>
      <c r="D41" s="36">
        <v>3503990.95</v>
      </c>
      <c r="E41" s="37">
        <v>75.048899228243656</v>
      </c>
      <c r="F41" s="38">
        <v>3516815</v>
      </c>
      <c r="G41" s="38">
        <f t="shared" si="1"/>
        <v>99.635350452042545</v>
      </c>
      <c r="H41" s="13"/>
    </row>
    <row r="42" spans="1:8" outlineLevel="1" x14ac:dyDescent="0.25">
      <c r="A42" s="34" t="s">
        <v>56</v>
      </c>
      <c r="B42" s="35" t="s">
        <v>57</v>
      </c>
      <c r="C42" s="36">
        <v>3510498</v>
      </c>
      <c r="D42" s="36">
        <v>1401072</v>
      </c>
      <c r="E42" s="37">
        <v>39.910918621802374</v>
      </c>
      <c r="F42" s="38">
        <v>1400767.2</v>
      </c>
      <c r="G42" s="38">
        <f t="shared" si="1"/>
        <v>100.02175950436305</v>
      </c>
      <c r="H42" s="13"/>
    </row>
    <row r="43" spans="1:8" outlineLevel="1" x14ac:dyDescent="0.25">
      <c r="A43" s="34" t="s">
        <v>91</v>
      </c>
      <c r="B43" s="35" t="s">
        <v>92</v>
      </c>
      <c r="C43" s="36">
        <v>14941348.199999999</v>
      </c>
      <c r="D43" s="36">
        <v>12104392.199999999</v>
      </c>
      <c r="E43" s="37">
        <v>81.012717446742855</v>
      </c>
      <c r="F43" s="38">
        <v>13949142.199999999</v>
      </c>
      <c r="G43" s="38">
        <f t="shared" si="1"/>
        <v>86.775172454690448</v>
      </c>
      <c r="H43" s="13"/>
    </row>
    <row r="44" spans="1:8" outlineLevel="1" x14ac:dyDescent="0.25">
      <c r="A44" s="34" t="s">
        <v>93</v>
      </c>
      <c r="B44" s="35" t="s">
        <v>94</v>
      </c>
      <c r="C44" s="36">
        <v>20000</v>
      </c>
      <c r="D44" s="36">
        <v>0</v>
      </c>
      <c r="E44" s="37">
        <v>0</v>
      </c>
      <c r="F44" s="38">
        <v>83000</v>
      </c>
      <c r="G44" s="38">
        <f t="shared" si="1"/>
        <v>0</v>
      </c>
      <c r="H44" s="13"/>
    </row>
    <row r="45" spans="1:8" s="33" customFormat="1" x14ac:dyDescent="0.25">
      <c r="A45" s="14" t="s">
        <v>46</v>
      </c>
      <c r="B45" s="15" t="s">
        <v>47</v>
      </c>
      <c r="C45" s="16">
        <v>34316189.710000001</v>
      </c>
      <c r="D45" s="16">
        <v>24719124.510000002</v>
      </c>
      <c r="E45" s="17">
        <v>72.033418392009466</v>
      </c>
      <c r="F45" s="39">
        <f>SUM(F46:F48)</f>
        <v>8036709.0999999996</v>
      </c>
      <c r="G45" s="39">
        <f t="shared" si="1"/>
        <v>307.57769383490563</v>
      </c>
      <c r="H45" s="32"/>
    </row>
    <row r="46" spans="1:8" outlineLevel="1" x14ac:dyDescent="0.25">
      <c r="A46" s="46" t="s">
        <v>58</v>
      </c>
      <c r="B46" s="47" t="s">
        <v>59</v>
      </c>
      <c r="C46" s="48">
        <v>0</v>
      </c>
      <c r="D46" s="48">
        <v>0</v>
      </c>
      <c r="E46" s="49">
        <v>0</v>
      </c>
      <c r="F46" s="50">
        <v>33712</v>
      </c>
      <c r="G46" s="50">
        <f t="shared" ref="G46" si="2">D46/F46*100</f>
        <v>0</v>
      </c>
      <c r="H46" s="13"/>
    </row>
    <row r="47" spans="1:8" outlineLevel="1" x14ac:dyDescent="0.25">
      <c r="A47" s="34" t="s">
        <v>48</v>
      </c>
      <c r="B47" s="35" t="s">
        <v>49</v>
      </c>
      <c r="C47" s="36">
        <v>33916189.710000001</v>
      </c>
      <c r="D47" s="36">
        <v>24519224.510000002</v>
      </c>
      <c r="E47" s="37">
        <v>72.293570473721701</v>
      </c>
      <c r="F47" s="38">
        <v>7819301.0999999996</v>
      </c>
      <c r="G47" s="38">
        <f t="shared" ref="G47" si="3">D47/F47*100</f>
        <v>313.57309555453747</v>
      </c>
      <c r="H47" s="13"/>
    </row>
    <row r="48" spans="1:8" outlineLevel="1" x14ac:dyDescent="0.25">
      <c r="A48" s="34" t="s">
        <v>95</v>
      </c>
      <c r="B48" s="35" t="s">
        <v>96</v>
      </c>
      <c r="C48" s="36">
        <v>400000</v>
      </c>
      <c r="D48" s="36">
        <v>199900</v>
      </c>
      <c r="E48" s="37">
        <v>49.975000000000001</v>
      </c>
      <c r="F48" s="38">
        <v>183696</v>
      </c>
      <c r="G48" s="38">
        <f t="shared" si="1"/>
        <v>108.82109572336904</v>
      </c>
      <c r="H48" s="13"/>
    </row>
    <row r="49" spans="1:8" s="33" customFormat="1" ht="47.25" x14ac:dyDescent="0.25">
      <c r="A49" s="14" t="s">
        <v>97</v>
      </c>
      <c r="B49" s="15" t="s">
        <v>98</v>
      </c>
      <c r="C49" s="16">
        <v>30136554</v>
      </c>
      <c r="D49" s="16">
        <v>22703100</v>
      </c>
      <c r="E49" s="17">
        <v>75.334094269703172</v>
      </c>
      <c r="F49" s="39">
        <f>SUM(F50)</f>
        <v>39216200</v>
      </c>
      <c r="G49" s="39">
        <f t="shared" si="1"/>
        <v>57.892146612879372</v>
      </c>
      <c r="H49" s="32"/>
    </row>
    <row r="50" spans="1:8" ht="31.5" outlineLevel="1" x14ac:dyDescent="0.25">
      <c r="A50" s="34" t="s">
        <v>99</v>
      </c>
      <c r="B50" s="35" t="s">
        <v>100</v>
      </c>
      <c r="C50" s="36">
        <v>30136554</v>
      </c>
      <c r="D50" s="36">
        <v>22703100</v>
      </c>
      <c r="E50" s="37">
        <v>75.334094269703172</v>
      </c>
      <c r="F50" s="38">
        <v>39216200</v>
      </c>
      <c r="G50" s="38">
        <f t="shared" si="1"/>
        <v>57.892146612879372</v>
      </c>
      <c r="H50" s="13"/>
    </row>
    <row r="51" spans="1:8" s="33" customFormat="1" x14ac:dyDescent="0.25">
      <c r="A51" s="22" t="s">
        <v>50</v>
      </c>
      <c r="B51" s="23"/>
      <c r="C51" s="24">
        <v>787272468.35000002</v>
      </c>
      <c r="D51" s="24">
        <v>564357709.58000004</v>
      </c>
      <c r="E51" s="25">
        <v>71.685182991703684</v>
      </c>
      <c r="F51" s="40">
        <f>F7+F16+F18+F25+F29+F31+F37+F40+F45+F49</f>
        <v>536411162.86000001</v>
      </c>
      <c r="G51" s="40">
        <f t="shared" si="1"/>
        <v>105.20991147369054</v>
      </c>
      <c r="H51" s="32"/>
    </row>
    <row r="52" spans="1:8" x14ac:dyDescent="0.25">
      <c r="A52" s="12"/>
      <c r="B52" s="12"/>
      <c r="C52" s="12"/>
      <c r="D52" s="12"/>
      <c r="E52" s="12"/>
      <c r="F52" s="13"/>
      <c r="G52" s="13"/>
    </row>
    <row r="53" spans="1:8" x14ac:dyDescent="0.25">
      <c r="A53" s="99"/>
      <c r="B53" s="100"/>
      <c r="C53" s="100"/>
      <c r="D53" s="100"/>
      <c r="E53" s="100"/>
    </row>
  </sheetData>
  <mergeCells count="4">
    <mergeCell ref="A1:E1"/>
    <mergeCell ref="A53:E53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7" t="s">
        <v>109</v>
      </c>
      <c r="B1" s="98"/>
      <c r="C1" s="98"/>
      <c r="D1" s="98"/>
      <c r="E1" s="98"/>
    </row>
    <row r="2" spans="1:11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  <c r="H2" s="4"/>
      <c r="I2" s="4"/>
      <c r="J2" s="4"/>
      <c r="K2" s="4"/>
    </row>
    <row r="3" spans="1:11" ht="29.25" customHeight="1" x14ac:dyDescent="0.25">
      <c r="A3" s="101"/>
      <c r="B3" s="101"/>
      <c r="C3" s="101"/>
      <c r="D3" s="101"/>
      <c r="E3" s="101"/>
      <c r="F3" s="101"/>
      <c r="G3" s="101"/>
    </row>
    <row r="4" spans="1:11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11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11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11" ht="15.75" x14ac:dyDescent="0.25">
      <c r="A7" s="8" t="s">
        <v>12</v>
      </c>
      <c r="B7" s="9" t="s">
        <v>13</v>
      </c>
      <c r="C7" s="10">
        <v>2431563</v>
      </c>
      <c r="D7" s="10">
        <v>1841947.78</v>
      </c>
      <c r="E7" s="94">
        <v>75.75159598990443</v>
      </c>
      <c r="F7" s="39">
        <f>SUM(F8:F13)</f>
        <v>1572053.27</v>
      </c>
      <c r="G7" s="39">
        <f>D7/F7*100</f>
        <v>117.16828018175237</v>
      </c>
    </row>
    <row r="8" spans="1:11" ht="31.5" outlineLevel="1" x14ac:dyDescent="0.25">
      <c r="A8" s="75" t="s">
        <v>61</v>
      </c>
      <c r="B8" s="76" t="s">
        <v>62</v>
      </c>
      <c r="C8" s="77">
        <v>762669</v>
      </c>
      <c r="D8" s="77">
        <v>600338.21</v>
      </c>
      <c r="E8" s="95">
        <v>78.715433562921788</v>
      </c>
      <c r="F8" s="38">
        <v>516934.33</v>
      </c>
      <c r="G8" s="38">
        <f t="shared" ref="G8:G27" si="0">D8/F8*100</f>
        <v>116.1343279329117</v>
      </c>
    </row>
    <row r="9" spans="1:11" ht="47.25" outlineLevel="1" x14ac:dyDescent="0.25">
      <c r="A9" s="75" t="s">
        <v>14</v>
      </c>
      <c r="B9" s="76" t="s">
        <v>15</v>
      </c>
      <c r="C9" s="77">
        <v>1479189</v>
      </c>
      <c r="D9" s="77">
        <v>1053404.57</v>
      </c>
      <c r="E9" s="95">
        <v>71.215008359310403</v>
      </c>
      <c r="F9" s="38">
        <v>987819.94</v>
      </c>
      <c r="G9" s="38">
        <f t="shared" si="0"/>
        <v>106.6393304431575</v>
      </c>
    </row>
    <row r="10" spans="1:11" ht="31.5" outlineLevel="1" x14ac:dyDescent="0.25">
      <c r="A10" s="75" t="s">
        <v>16</v>
      </c>
      <c r="B10" s="76" t="s">
        <v>17</v>
      </c>
      <c r="C10" s="77">
        <v>634</v>
      </c>
      <c r="D10" s="77">
        <v>634</v>
      </c>
      <c r="E10" s="95">
        <v>100</v>
      </c>
      <c r="F10" s="38">
        <v>674</v>
      </c>
      <c r="G10" s="38">
        <f t="shared" si="0"/>
        <v>94.065281899109792</v>
      </c>
    </row>
    <row r="11" spans="1:11" ht="15.75" outlineLevel="1" x14ac:dyDescent="0.25">
      <c r="A11" s="75" t="s">
        <v>18</v>
      </c>
      <c r="B11" s="76" t="s">
        <v>19</v>
      </c>
      <c r="C11" s="77">
        <v>181096</v>
      </c>
      <c r="D11" s="77">
        <v>181096</v>
      </c>
      <c r="E11" s="95">
        <v>100</v>
      </c>
      <c r="F11" s="38">
        <v>0</v>
      </c>
      <c r="G11" s="38">
        <v>0</v>
      </c>
    </row>
    <row r="12" spans="1:11" ht="15.75" outlineLevel="1" x14ac:dyDescent="0.25">
      <c r="A12" s="75" t="s">
        <v>20</v>
      </c>
      <c r="B12" s="76" t="s">
        <v>21</v>
      </c>
      <c r="C12" s="77">
        <v>1000</v>
      </c>
      <c r="D12" s="77">
        <v>0</v>
      </c>
      <c r="E12" s="95">
        <v>0</v>
      </c>
      <c r="F12" s="38">
        <v>0</v>
      </c>
      <c r="G12" s="38">
        <v>0</v>
      </c>
    </row>
    <row r="13" spans="1:11" ht="15.75" outlineLevel="1" x14ac:dyDescent="0.25">
      <c r="A13" s="75" t="s">
        <v>22</v>
      </c>
      <c r="B13" s="76" t="s">
        <v>23</v>
      </c>
      <c r="C13" s="77">
        <v>6975</v>
      </c>
      <c r="D13" s="77">
        <v>6475</v>
      </c>
      <c r="E13" s="95">
        <v>92.831541218637994</v>
      </c>
      <c r="F13" s="38">
        <v>66625</v>
      </c>
      <c r="G13" s="38">
        <f t="shared" si="0"/>
        <v>9.7185741088180109</v>
      </c>
    </row>
    <row r="14" spans="1:11" ht="31.5" x14ac:dyDescent="0.25">
      <c r="A14" s="8" t="s">
        <v>52</v>
      </c>
      <c r="B14" s="9" t="s">
        <v>53</v>
      </c>
      <c r="C14" s="10">
        <v>12000</v>
      </c>
      <c r="D14" s="10">
        <v>8100</v>
      </c>
      <c r="E14" s="94">
        <v>67.5</v>
      </c>
      <c r="F14" s="39">
        <f>SUM(F15:F16)</f>
        <v>8100</v>
      </c>
      <c r="G14" s="39">
        <f t="shared" si="0"/>
        <v>100</v>
      </c>
    </row>
    <row r="15" spans="1:11" ht="31.5" outlineLevel="1" x14ac:dyDescent="0.25">
      <c r="A15" s="75" t="s">
        <v>119</v>
      </c>
      <c r="B15" s="76" t="s">
        <v>120</v>
      </c>
      <c r="C15" s="77">
        <v>0</v>
      </c>
      <c r="D15" s="77">
        <v>0</v>
      </c>
      <c r="E15" s="95">
        <v>0</v>
      </c>
      <c r="F15" s="38">
        <v>8100</v>
      </c>
      <c r="G15" s="38">
        <f t="shared" si="0"/>
        <v>0</v>
      </c>
    </row>
    <row r="16" spans="1:11" ht="31.5" outlineLevel="1" x14ac:dyDescent="0.25">
      <c r="A16" s="75" t="s">
        <v>54</v>
      </c>
      <c r="B16" s="76" t="s">
        <v>55</v>
      </c>
      <c r="C16" s="77">
        <v>12000</v>
      </c>
      <c r="D16" s="77">
        <v>8100</v>
      </c>
      <c r="E16" s="95">
        <v>67.5</v>
      </c>
      <c r="F16" s="38">
        <v>0</v>
      </c>
      <c r="G16" s="38">
        <v>0</v>
      </c>
    </row>
    <row r="17" spans="1:7" ht="15.75" x14ac:dyDescent="0.25">
      <c r="A17" s="8" t="s">
        <v>24</v>
      </c>
      <c r="B17" s="9" t="s">
        <v>25</v>
      </c>
      <c r="C17" s="10">
        <v>438482</v>
      </c>
      <c r="D17" s="10">
        <v>23092.5</v>
      </c>
      <c r="E17" s="94">
        <v>5.266464757960418</v>
      </c>
      <c r="F17" s="39">
        <f>SUM(F18:F19)</f>
        <v>358024.64</v>
      </c>
      <c r="G17" s="39">
        <f t="shared" si="0"/>
        <v>6.4499750631688366</v>
      </c>
    </row>
    <row r="18" spans="1:7" ht="15.75" outlineLevel="1" x14ac:dyDescent="0.25">
      <c r="A18" s="75" t="s">
        <v>26</v>
      </c>
      <c r="B18" s="76" t="s">
        <v>27</v>
      </c>
      <c r="C18" s="77">
        <v>339334</v>
      </c>
      <c r="D18" s="77">
        <v>0</v>
      </c>
      <c r="E18" s="95">
        <v>0</v>
      </c>
      <c r="F18" s="38">
        <v>337934</v>
      </c>
      <c r="G18" s="38">
        <f t="shared" si="0"/>
        <v>0</v>
      </c>
    </row>
    <row r="19" spans="1:7" ht="15.75" outlineLevel="1" x14ac:dyDescent="0.25">
      <c r="A19" s="75" t="s">
        <v>30</v>
      </c>
      <c r="B19" s="76" t="s">
        <v>31</v>
      </c>
      <c r="C19" s="77">
        <v>99148</v>
      </c>
      <c r="D19" s="77">
        <v>23092.5</v>
      </c>
      <c r="E19" s="95">
        <v>23.290938798563761</v>
      </c>
      <c r="F19" s="38">
        <v>20090.64</v>
      </c>
      <c r="G19" s="38">
        <f t="shared" si="0"/>
        <v>114.94158473796755</v>
      </c>
    </row>
    <row r="20" spans="1:7" ht="15.75" x14ac:dyDescent="0.25">
      <c r="A20" s="8" t="s">
        <v>34</v>
      </c>
      <c r="B20" s="9" t="s">
        <v>35</v>
      </c>
      <c r="C20" s="10">
        <v>3654341</v>
      </c>
      <c r="D20" s="10">
        <v>2198709.67</v>
      </c>
      <c r="E20" s="94">
        <v>60.167063500642115</v>
      </c>
      <c r="F20" s="39">
        <f>SUM(F21:F23)</f>
        <v>483428.58999999997</v>
      </c>
      <c r="G20" s="39">
        <f t="shared" si="0"/>
        <v>454.81581261050366</v>
      </c>
    </row>
    <row r="21" spans="1:7" ht="15.75" outlineLevel="1" x14ac:dyDescent="0.25">
      <c r="A21" s="75" t="s">
        <v>36</v>
      </c>
      <c r="B21" s="76" t="s">
        <v>37</v>
      </c>
      <c r="C21" s="77">
        <v>215350</v>
      </c>
      <c r="D21" s="77">
        <v>116165.28</v>
      </c>
      <c r="E21" s="95">
        <v>53.942549338286511</v>
      </c>
      <c r="F21" s="38">
        <v>207393.58</v>
      </c>
      <c r="G21" s="38">
        <f t="shared" si="0"/>
        <v>56.011994199627594</v>
      </c>
    </row>
    <row r="22" spans="1:7" ht="15.75" outlineLevel="1" x14ac:dyDescent="0.25">
      <c r="A22" s="75" t="s">
        <v>38</v>
      </c>
      <c r="B22" s="76" t="s">
        <v>39</v>
      </c>
      <c r="C22" s="77">
        <v>3000</v>
      </c>
      <c r="D22" s="77">
        <v>0</v>
      </c>
      <c r="E22" s="95">
        <v>0</v>
      </c>
      <c r="F22" s="38">
        <v>13500</v>
      </c>
      <c r="G22" s="38">
        <f t="shared" si="0"/>
        <v>0</v>
      </c>
    </row>
    <row r="23" spans="1:7" ht="15.75" outlineLevel="1" x14ac:dyDescent="0.25">
      <c r="A23" s="75" t="s">
        <v>40</v>
      </c>
      <c r="B23" s="76" t="s">
        <v>41</v>
      </c>
      <c r="C23" s="77">
        <v>3435991</v>
      </c>
      <c r="D23" s="77">
        <v>2082544.39</v>
      </c>
      <c r="E23" s="95">
        <v>60.609716090641683</v>
      </c>
      <c r="F23" s="38">
        <v>262535.01</v>
      </c>
      <c r="G23" s="38">
        <f t="shared" si="0"/>
        <v>793.24444766433237</v>
      </c>
    </row>
    <row r="24" spans="1:7" ht="15.75" x14ac:dyDescent="0.25">
      <c r="A24" s="8" t="s">
        <v>42</v>
      </c>
      <c r="B24" s="9" t="s">
        <v>43</v>
      </c>
      <c r="C24" s="10">
        <v>300082</v>
      </c>
      <c r="D24" s="10">
        <v>200053.28</v>
      </c>
      <c r="E24" s="94">
        <v>66.666204570750665</v>
      </c>
      <c r="F24" s="39">
        <f>F25</f>
        <v>194226.48</v>
      </c>
      <c r="G24" s="39">
        <f t="shared" si="0"/>
        <v>103.00000288323199</v>
      </c>
    </row>
    <row r="25" spans="1:7" ht="15.75" outlineLevel="1" x14ac:dyDescent="0.25">
      <c r="A25" s="75" t="s">
        <v>44</v>
      </c>
      <c r="B25" s="76" t="s">
        <v>45</v>
      </c>
      <c r="C25" s="77">
        <v>300082</v>
      </c>
      <c r="D25" s="77">
        <v>200053.28</v>
      </c>
      <c r="E25" s="95">
        <v>66.666204570750665</v>
      </c>
      <c r="F25" s="38">
        <v>194226.48</v>
      </c>
      <c r="G25" s="38">
        <f t="shared" si="0"/>
        <v>103.00000288323199</v>
      </c>
    </row>
    <row r="26" spans="1:7" ht="15.75" x14ac:dyDescent="0.25">
      <c r="A26" s="51"/>
      <c r="B26" s="52"/>
      <c r="C26" s="52"/>
      <c r="D26" s="52"/>
      <c r="E26" s="93"/>
      <c r="F26" s="38"/>
      <c r="G26" s="38"/>
    </row>
    <row r="27" spans="1:7" ht="15.75" x14ac:dyDescent="0.25">
      <c r="A27" s="79" t="s">
        <v>50</v>
      </c>
      <c r="B27" s="80"/>
      <c r="C27" s="81">
        <v>6836468</v>
      </c>
      <c r="D27" s="81">
        <v>4271903.2300000004</v>
      </c>
      <c r="E27" s="96">
        <v>62.486992259745819</v>
      </c>
      <c r="F27" s="40">
        <f>F7+F14+F17+F20+F24</f>
        <v>2615832.98</v>
      </c>
      <c r="G27" s="40">
        <f t="shared" si="0"/>
        <v>163.30947972068157</v>
      </c>
    </row>
    <row r="28" spans="1:7" x14ac:dyDescent="0.25">
      <c r="A28" s="3"/>
      <c r="B28" s="3"/>
      <c r="C28" s="3"/>
      <c r="D28" s="3"/>
      <c r="E28" s="3"/>
    </row>
    <row r="29" spans="1:7" x14ac:dyDescent="0.25">
      <c r="A29" s="108"/>
      <c r="B29" s="109"/>
      <c r="C29" s="109"/>
      <c r="D29" s="109"/>
      <c r="E29" s="109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pane ySplit="6" topLeftCell="A7" activePane="bottomLeft" state="frozen"/>
      <selection pane="bottomLeft" activeCell="I32" sqref="I32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7" t="s">
        <v>0</v>
      </c>
      <c r="B1" s="98"/>
      <c r="C1" s="98"/>
      <c r="D1" s="98"/>
      <c r="E1" s="98"/>
    </row>
    <row r="2" spans="1:7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6.25" customHeight="1" x14ac:dyDescent="0.25">
      <c r="A3" s="101"/>
      <c r="B3" s="101"/>
      <c r="C3" s="101"/>
      <c r="D3" s="101"/>
      <c r="E3" s="101"/>
      <c r="F3" s="101"/>
      <c r="G3" s="101"/>
    </row>
    <row r="4" spans="1:7" ht="15.75" customHeight="1" x14ac:dyDescent="0.25">
      <c r="A4" s="102" t="s">
        <v>1</v>
      </c>
      <c r="B4" s="102"/>
      <c r="C4" s="102"/>
      <c r="D4" s="102"/>
      <c r="E4" s="102"/>
      <c r="F4" s="102"/>
      <c r="G4" s="102"/>
    </row>
    <row r="5" spans="1:7" ht="63" x14ac:dyDescent="0.25">
      <c r="A5" s="26" t="s">
        <v>2</v>
      </c>
      <c r="B5" s="27" t="s">
        <v>3</v>
      </c>
      <c r="C5" s="27" t="s">
        <v>4</v>
      </c>
      <c r="D5" s="27" t="s">
        <v>5</v>
      </c>
      <c r="E5" s="28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x14ac:dyDescent="0.25">
      <c r="A7" s="14" t="s">
        <v>12</v>
      </c>
      <c r="B7" s="15" t="s">
        <v>13</v>
      </c>
      <c r="C7" s="16">
        <v>14889804.630000001</v>
      </c>
      <c r="D7" s="16">
        <v>9903014.3900000006</v>
      </c>
      <c r="E7" s="17">
        <v>66.508692599279598</v>
      </c>
      <c r="F7" s="39">
        <f>SUM(F8:F12)</f>
        <v>8764181.9199999999</v>
      </c>
      <c r="G7" s="39">
        <f>D7/F7*100</f>
        <v>112.99416740085195</v>
      </c>
    </row>
    <row r="8" spans="1:7" ht="47.25" outlineLevel="1" x14ac:dyDescent="0.25">
      <c r="A8" s="34" t="s">
        <v>14</v>
      </c>
      <c r="B8" s="35" t="s">
        <v>15</v>
      </c>
      <c r="C8" s="36">
        <v>11192453</v>
      </c>
      <c r="D8" s="36">
        <v>6969603.6799999997</v>
      </c>
      <c r="E8" s="37">
        <v>62.270564638511324</v>
      </c>
      <c r="F8" s="38">
        <v>6926646.5599999996</v>
      </c>
      <c r="G8" s="38">
        <f t="shared" ref="G8:G31" si="0">D8/F8*100</f>
        <v>100.62017196384856</v>
      </c>
    </row>
    <row r="9" spans="1:7" ht="31.5" outlineLevel="1" x14ac:dyDescent="0.25">
      <c r="A9" s="34" t="s">
        <v>16</v>
      </c>
      <c r="B9" s="35" t="s">
        <v>17</v>
      </c>
      <c r="C9" s="36">
        <v>24940</v>
      </c>
      <c r="D9" s="36">
        <v>24940</v>
      </c>
      <c r="E9" s="37">
        <v>100</v>
      </c>
      <c r="F9" s="38">
        <v>25114</v>
      </c>
      <c r="G9" s="38">
        <f t="shared" si="0"/>
        <v>99.307159353348723</v>
      </c>
    </row>
    <row r="10" spans="1:7" outlineLevel="1" x14ac:dyDescent="0.25">
      <c r="A10" s="34" t="s">
        <v>18</v>
      </c>
      <c r="B10" s="35" t="s">
        <v>19</v>
      </c>
      <c r="C10" s="36">
        <v>700498</v>
      </c>
      <c r="D10" s="36">
        <v>700498</v>
      </c>
      <c r="E10" s="37">
        <v>100</v>
      </c>
      <c r="F10" s="38">
        <v>520000</v>
      </c>
      <c r="G10" s="38">
        <f t="shared" si="0"/>
        <v>134.71115384615385</v>
      </c>
    </row>
    <row r="11" spans="1:7" outlineLevel="1" x14ac:dyDescent="0.25">
      <c r="A11" s="34" t="s">
        <v>20</v>
      </c>
      <c r="B11" s="35" t="s">
        <v>21</v>
      </c>
      <c r="C11" s="36">
        <v>100000</v>
      </c>
      <c r="D11" s="36">
        <v>0</v>
      </c>
      <c r="E11" s="37">
        <v>0</v>
      </c>
      <c r="F11" s="38">
        <v>0</v>
      </c>
      <c r="G11" s="38">
        <v>0</v>
      </c>
    </row>
    <row r="12" spans="1:7" outlineLevel="1" x14ac:dyDescent="0.25">
      <c r="A12" s="34" t="s">
        <v>22</v>
      </c>
      <c r="B12" s="35" t="s">
        <v>23</v>
      </c>
      <c r="C12" s="36">
        <v>2871913.63</v>
      </c>
      <c r="D12" s="36">
        <v>2207972.71</v>
      </c>
      <c r="E12" s="37">
        <v>76.881584701417367</v>
      </c>
      <c r="F12" s="38">
        <v>1292421.3600000001</v>
      </c>
      <c r="G12" s="38">
        <f t="shared" si="0"/>
        <v>170.84000453226798</v>
      </c>
    </row>
    <row r="13" spans="1:7" x14ac:dyDescent="0.25">
      <c r="A13" s="14" t="s">
        <v>24</v>
      </c>
      <c r="B13" s="15" t="s">
        <v>25</v>
      </c>
      <c r="C13" s="16">
        <v>23873030.210000001</v>
      </c>
      <c r="D13" s="16">
        <v>15465932.24</v>
      </c>
      <c r="E13" s="17">
        <v>64.784118748032199</v>
      </c>
      <c r="F13" s="39">
        <f>SUM(F14:F18)</f>
        <v>41061781.539999999</v>
      </c>
      <c r="G13" s="39">
        <f t="shared" si="0"/>
        <v>37.665029767239858</v>
      </c>
    </row>
    <row r="14" spans="1:7" outlineLevel="1" x14ac:dyDescent="0.25">
      <c r="A14" s="34" t="s">
        <v>26</v>
      </c>
      <c r="B14" s="35" t="s">
        <v>27</v>
      </c>
      <c r="C14" s="36">
        <v>1352334</v>
      </c>
      <c r="D14" s="36">
        <v>0</v>
      </c>
      <c r="E14" s="37">
        <v>0</v>
      </c>
      <c r="F14" s="38">
        <v>0</v>
      </c>
      <c r="G14" s="38">
        <v>0</v>
      </c>
    </row>
    <row r="15" spans="1:7" outlineLevel="1" x14ac:dyDescent="0.25">
      <c r="A15" s="34" t="s">
        <v>28</v>
      </c>
      <c r="B15" s="35" t="s">
        <v>29</v>
      </c>
      <c r="C15" s="36">
        <v>657522</v>
      </c>
      <c r="D15" s="36">
        <v>0</v>
      </c>
      <c r="E15" s="37">
        <v>0</v>
      </c>
      <c r="F15" s="38">
        <v>0</v>
      </c>
      <c r="G15" s="38">
        <v>0</v>
      </c>
    </row>
    <row r="16" spans="1:7" outlineLevel="1" x14ac:dyDescent="0.25">
      <c r="A16" s="34" t="s">
        <v>30</v>
      </c>
      <c r="B16" s="35" t="s">
        <v>31</v>
      </c>
      <c r="C16" s="36">
        <v>14158500</v>
      </c>
      <c r="D16" s="36">
        <v>9553862.6600000001</v>
      </c>
      <c r="E16" s="37">
        <v>67.477929582936042</v>
      </c>
      <c r="F16" s="38">
        <v>7931275.2999999998</v>
      </c>
      <c r="G16" s="38">
        <f t="shared" si="0"/>
        <v>120.45808900366882</v>
      </c>
    </row>
    <row r="17" spans="1:7" outlineLevel="1" x14ac:dyDescent="0.25">
      <c r="A17" s="34" t="s">
        <v>32</v>
      </c>
      <c r="B17" s="35" t="s">
        <v>33</v>
      </c>
      <c r="C17" s="36">
        <v>7704674.21</v>
      </c>
      <c r="D17" s="36">
        <v>5912069.5800000001</v>
      </c>
      <c r="E17" s="37">
        <v>76.733544065064365</v>
      </c>
      <c r="F17" s="38">
        <v>30130506.239999998</v>
      </c>
      <c r="G17" s="38">
        <f t="shared" si="0"/>
        <v>19.621540816169176</v>
      </c>
    </row>
    <row r="18" spans="1:7" outlineLevel="1" x14ac:dyDescent="0.25">
      <c r="A18" s="34" t="s">
        <v>71</v>
      </c>
      <c r="B18" s="35" t="s">
        <v>72</v>
      </c>
      <c r="C18" s="36">
        <v>0</v>
      </c>
      <c r="D18" s="36">
        <v>0</v>
      </c>
      <c r="E18" s="37">
        <v>0</v>
      </c>
      <c r="F18" s="38">
        <v>3000000</v>
      </c>
      <c r="G18" s="38">
        <f t="shared" si="0"/>
        <v>0</v>
      </c>
    </row>
    <row r="19" spans="1:7" x14ac:dyDescent="0.25">
      <c r="A19" s="14" t="s">
        <v>34</v>
      </c>
      <c r="B19" s="15" t="s">
        <v>35</v>
      </c>
      <c r="C19" s="16">
        <v>23936022</v>
      </c>
      <c r="D19" s="16">
        <v>20021996.199999999</v>
      </c>
      <c r="E19" s="17">
        <v>83.64796873933355</v>
      </c>
      <c r="F19" s="39">
        <f>SUM(F20:F22)</f>
        <v>28617817.289999999</v>
      </c>
      <c r="G19" s="39">
        <f t="shared" si="0"/>
        <v>69.963393773557769</v>
      </c>
    </row>
    <row r="20" spans="1:7" outlineLevel="1" x14ac:dyDescent="0.25">
      <c r="A20" s="34" t="s">
        <v>36</v>
      </c>
      <c r="B20" s="35" t="s">
        <v>37</v>
      </c>
      <c r="C20" s="36">
        <v>7909861</v>
      </c>
      <c r="D20" s="36">
        <v>6700643.25</v>
      </c>
      <c r="E20" s="37">
        <v>84.712528450247106</v>
      </c>
      <c r="F20" s="38">
        <v>3450815.05</v>
      </c>
      <c r="G20" s="38">
        <f t="shared" si="0"/>
        <v>194.17567017971595</v>
      </c>
    </row>
    <row r="21" spans="1:7" outlineLevel="1" x14ac:dyDescent="0.25">
      <c r="A21" s="34" t="s">
        <v>38</v>
      </c>
      <c r="B21" s="35" t="s">
        <v>39</v>
      </c>
      <c r="C21" s="36">
        <v>400000</v>
      </c>
      <c r="D21" s="36">
        <v>127933.58</v>
      </c>
      <c r="E21" s="37">
        <v>31.983395000000002</v>
      </c>
      <c r="F21" s="38">
        <v>416626.74</v>
      </c>
      <c r="G21" s="38">
        <f t="shared" si="0"/>
        <v>30.707001667727805</v>
      </c>
    </row>
    <row r="22" spans="1:7" outlineLevel="1" x14ac:dyDescent="0.25">
      <c r="A22" s="34" t="s">
        <v>40</v>
      </c>
      <c r="B22" s="35" t="s">
        <v>41</v>
      </c>
      <c r="C22" s="36">
        <v>15626161</v>
      </c>
      <c r="D22" s="36">
        <v>13193419.369999999</v>
      </c>
      <c r="E22" s="37">
        <v>84.431610361623683</v>
      </c>
      <c r="F22" s="38">
        <v>24750375.5</v>
      </c>
      <c r="G22" s="38">
        <f t="shared" si="0"/>
        <v>53.30593618670553</v>
      </c>
    </row>
    <row r="23" spans="1:7" outlineLevel="1" x14ac:dyDescent="0.25">
      <c r="A23" s="42" t="s">
        <v>85</v>
      </c>
      <c r="B23" s="43" t="s">
        <v>86</v>
      </c>
      <c r="C23" s="44">
        <v>0</v>
      </c>
      <c r="D23" s="44">
        <v>0</v>
      </c>
      <c r="E23" s="45">
        <v>0</v>
      </c>
      <c r="F23" s="39">
        <f>F24</f>
        <v>275500</v>
      </c>
      <c r="G23" s="39">
        <f t="shared" si="0"/>
        <v>0</v>
      </c>
    </row>
    <row r="24" spans="1:7" outlineLevel="1" x14ac:dyDescent="0.25">
      <c r="A24" s="34" t="s">
        <v>87</v>
      </c>
      <c r="B24" s="35" t="s">
        <v>88</v>
      </c>
      <c r="C24" s="36">
        <v>0</v>
      </c>
      <c r="D24" s="36">
        <v>0</v>
      </c>
      <c r="E24" s="37">
        <v>0</v>
      </c>
      <c r="F24" s="38">
        <v>275500</v>
      </c>
      <c r="G24" s="38">
        <f t="shared" si="0"/>
        <v>0</v>
      </c>
    </row>
    <row r="25" spans="1:7" x14ac:dyDescent="0.25">
      <c r="A25" s="14" t="s">
        <v>42</v>
      </c>
      <c r="B25" s="15" t="s">
        <v>43</v>
      </c>
      <c r="C25" s="16">
        <v>448273</v>
      </c>
      <c r="D25" s="16">
        <v>293835.46000000002</v>
      </c>
      <c r="E25" s="17">
        <v>65.548328808560854</v>
      </c>
      <c r="F25" s="39">
        <f>SUM(F26)</f>
        <v>290143.35999999999</v>
      </c>
      <c r="G25" s="39">
        <f t="shared" si="0"/>
        <v>101.27250887285516</v>
      </c>
    </row>
    <row r="26" spans="1:7" outlineLevel="1" x14ac:dyDescent="0.25">
      <c r="A26" s="34" t="s">
        <v>44</v>
      </c>
      <c r="B26" s="35" t="s">
        <v>45</v>
      </c>
      <c r="C26" s="36">
        <v>448273</v>
      </c>
      <c r="D26" s="36">
        <v>293835.46000000002</v>
      </c>
      <c r="E26" s="37">
        <v>65.548328808560854</v>
      </c>
      <c r="F26" s="38">
        <v>290143.35999999999</v>
      </c>
      <c r="G26" s="38">
        <f t="shared" si="0"/>
        <v>101.27250887285516</v>
      </c>
    </row>
    <row r="27" spans="1:7" x14ac:dyDescent="0.25">
      <c r="A27" s="14" t="s">
        <v>46</v>
      </c>
      <c r="B27" s="15" t="s">
        <v>47</v>
      </c>
      <c r="C27" s="16">
        <v>9446507</v>
      </c>
      <c r="D27" s="16">
        <v>9153507</v>
      </c>
      <c r="E27" s="17">
        <v>96.898324428278087</v>
      </c>
      <c r="F27" s="39">
        <f>SUM(F28:F29)</f>
        <v>23074489</v>
      </c>
      <c r="G27" s="39">
        <f t="shared" si="0"/>
        <v>39.669381194097078</v>
      </c>
    </row>
    <row r="28" spans="1:7" outlineLevel="1" x14ac:dyDescent="0.25">
      <c r="A28" s="46" t="s">
        <v>58</v>
      </c>
      <c r="B28" s="47" t="s">
        <v>59</v>
      </c>
      <c r="C28" s="48">
        <v>0</v>
      </c>
      <c r="D28" s="48">
        <v>0</v>
      </c>
      <c r="E28" s="49">
        <v>0</v>
      </c>
      <c r="F28" s="50">
        <v>21917000</v>
      </c>
      <c r="G28" s="38">
        <f t="shared" ref="G28" si="1">D28/F28*100</f>
        <v>0</v>
      </c>
    </row>
    <row r="29" spans="1:7" outlineLevel="1" x14ac:dyDescent="0.25">
      <c r="A29" s="34" t="s">
        <v>48</v>
      </c>
      <c r="B29" s="35" t="s">
        <v>49</v>
      </c>
      <c r="C29" s="36">
        <v>9446507</v>
      </c>
      <c r="D29" s="36">
        <v>9153507</v>
      </c>
      <c r="E29" s="37">
        <v>96.898324428278087</v>
      </c>
      <c r="F29" s="38">
        <v>1157489</v>
      </c>
      <c r="G29" s="38">
        <f t="shared" ref="G29" si="2">D29/F29*100</f>
        <v>790.80725605167743</v>
      </c>
    </row>
    <row r="30" spans="1:7" x14ac:dyDescent="0.25">
      <c r="A30" s="55"/>
      <c r="B30" s="56"/>
      <c r="C30" s="56"/>
      <c r="D30" s="56"/>
      <c r="E30" s="57"/>
      <c r="F30" s="62"/>
      <c r="G30" s="62"/>
    </row>
    <row r="31" spans="1:7" x14ac:dyDescent="0.25">
      <c r="A31" s="58" t="s">
        <v>50</v>
      </c>
      <c r="B31" s="59"/>
      <c r="C31" s="60">
        <v>72593636.840000004</v>
      </c>
      <c r="D31" s="60">
        <v>54838285.289999999</v>
      </c>
      <c r="E31" s="61">
        <v>75.541449191843526</v>
      </c>
      <c r="F31" s="63">
        <f>F7+F13+F19+F23+F25+F27</f>
        <v>102083913.11</v>
      </c>
      <c r="G31" s="63">
        <f t="shared" si="0"/>
        <v>53.718831517468658</v>
      </c>
    </row>
    <row r="32" spans="1:7" x14ac:dyDescent="0.25">
      <c r="A32" s="12"/>
      <c r="B32" s="12"/>
      <c r="C32" s="12"/>
      <c r="D32" s="12"/>
      <c r="E32" s="12"/>
      <c r="F32" s="13"/>
      <c r="G32" s="13"/>
    </row>
    <row r="33" spans="1:5" x14ac:dyDescent="0.25">
      <c r="A33" s="99"/>
      <c r="B33" s="100"/>
      <c r="C33" s="100"/>
      <c r="D33" s="100"/>
      <c r="E33" s="100"/>
    </row>
  </sheetData>
  <mergeCells count="4">
    <mergeCell ref="A1:E1"/>
    <mergeCell ref="A33:E33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5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7" t="s">
        <v>51</v>
      </c>
      <c r="B1" s="98"/>
      <c r="C1" s="98"/>
      <c r="D1" s="98"/>
      <c r="E1" s="98"/>
    </row>
    <row r="2" spans="1:7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30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x14ac:dyDescent="0.25">
      <c r="A7" s="14" t="s">
        <v>12</v>
      </c>
      <c r="B7" s="15" t="s">
        <v>13</v>
      </c>
      <c r="C7" s="16">
        <v>10394946.199999999</v>
      </c>
      <c r="D7" s="16">
        <v>5113976.88</v>
      </c>
      <c r="E7" s="17">
        <v>49.196761403151854</v>
      </c>
      <c r="F7" s="39">
        <f>SUM(F8:F12)</f>
        <v>3993339.39</v>
      </c>
      <c r="G7" s="39">
        <f>D7/F7*100</f>
        <v>128.06266586822716</v>
      </c>
    </row>
    <row r="8" spans="1:7" ht="47.25" outlineLevel="1" x14ac:dyDescent="0.25">
      <c r="A8" s="34" t="s">
        <v>14</v>
      </c>
      <c r="B8" s="35" t="s">
        <v>15</v>
      </c>
      <c r="C8" s="36">
        <v>9991643.1999999993</v>
      </c>
      <c r="D8" s="36">
        <v>4763717.88</v>
      </c>
      <c r="E8" s="37">
        <v>47.677021533354996</v>
      </c>
      <c r="F8" s="38">
        <v>3965103.39</v>
      </c>
      <c r="G8" s="38">
        <f t="shared" ref="G8:G33" si="0">D8/F8*100</f>
        <v>120.14107606914128</v>
      </c>
    </row>
    <row r="9" spans="1:7" ht="31.5" outlineLevel="1" x14ac:dyDescent="0.25">
      <c r="A9" s="34" t="s">
        <v>16</v>
      </c>
      <c r="B9" s="35" t="s">
        <v>17</v>
      </c>
      <c r="C9" s="36">
        <v>4216</v>
      </c>
      <c r="D9" s="36">
        <v>4216</v>
      </c>
      <c r="E9" s="37">
        <v>100</v>
      </c>
      <c r="F9" s="38">
        <v>4236</v>
      </c>
      <c r="G9" s="38">
        <f t="shared" si="0"/>
        <v>99.52785646836638</v>
      </c>
    </row>
    <row r="10" spans="1:7" outlineLevel="1" x14ac:dyDescent="0.25">
      <c r="A10" s="34" t="s">
        <v>18</v>
      </c>
      <c r="B10" s="35" t="s">
        <v>19</v>
      </c>
      <c r="C10" s="36">
        <v>287960</v>
      </c>
      <c r="D10" s="36">
        <v>287960</v>
      </c>
      <c r="E10" s="37">
        <v>100</v>
      </c>
      <c r="F10" s="38">
        <v>0</v>
      </c>
      <c r="G10" s="38">
        <v>0</v>
      </c>
    </row>
    <row r="11" spans="1:7" outlineLevel="1" x14ac:dyDescent="0.25">
      <c r="A11" s="34" t="s">
        <v>20</v>
      </c>
      <c r="B11" s="35" t="s">
        <v>21</v>
      </c>
      <c r="C11" s="36">
        <v>50000</v>
      </c>
      <c r="D11" s="36">
        <v>0</v>
      </c>
      <c r="E11" s="37">
        <v>0</v>
      </c>
      <c r="F11" s="38">
        <v>0</v>
      </c>
      <c r="G11" s="38">
        <v>0</v>
      </c>
    </row>
    <row r="12" spans="1:7" outlineLevel="1" x14ac:dyDescent="0.25">
      <c r="A12" s="34" t="s">
        <v>22</v>
      </c>
      <c r="B12" s="35" t="s">
        <v>23</v>
      </c>
      <c r="C12" s="36">
        <v>61127</v>
      </c>
      <c r="D12" s="36">
        <v>58083</v>
      </c>
      <c r="E12" s="37">
        <v>95.020203837911239</v>
      </c>
      <c r="F12" s="38">
        <v>24000</v>
      </c>
      <c r="G12" s="38">
        <f t="shared" si="0"/>
        <v>242.01250000000002</v>
      </c>
    </row>
    <row r="13" spans="1:7" s="33" customFormat="1" ht="31.5" x14ac:dyDescent="0.25">
      <c r="A13" s="14" t="s">
        <v>52</v>
      </c>
      <c r="B13" s="15" t="s">
        <v>53</v>
      </c>
      <c r="C13" s="16">
        <v>52000</v>
      </c>
      <c r="D13" s="16">
        <v>48700</v>
      </c>
      <c r="E13" s="17">
        <v>93.65384615384616</v>
      </c>
      <c r="F13" s="39">
        <f>SUM(F14:F15)</f>
        <v>43000</v>
      </c>
      <c r="G13" s="39">
        <f t="shared" si="0"/>
        <v>113.25581395348838</v>
      </c>
    </row>
    <row r="14" spans="1:7" s="11" customFormat="1" ht="31.5" x14ac:dyDescent="0.25">
      <c r="A14" s="46" t="s">
        <v>119</v>
      </c>
      <c r="B14" s="47" t="s">
        <v>120</v>
      </c>
      <c r="C14" s="48">
        <v>0</v>
      </c>
      <c r="D14" s="48">
        <v>0</v>
      </c>
      <c r="E14" s="49">
        <v>0</v>
      </c>
      <c r="F14" s="50">
        <v>43000</v>
      </c>
      <c r="G14" s="38">
        <f t="shared" si="0"/>
        <v>0</v>
      </c>
    </row>
    <row r="15" spans="1:7" ht="31.5" outlineLevel="1" x14ac:dyDescent="0.25">
      <c r="A15" s="34" t="s">
        <v>54</v>
      </c>
      <c r="B15" s="35" t="s">
        <v>55</v>
      </c>
      <c r="C15" s="36">
        <v>52000</v>
      </c>
      <c r="D15" s="36">
        <v>48700</v>
      </c>
      <c r="E15" s="37">
        <v>93.65384615384616</v>
      </c>
      <c r="F15" s="38">
        <v>0</v>
      </c>
      <c r="G15" s="38">
        <v>0</v>
      </c>
    </row>
    <row r="16" spans="1:7" s="33" customFormat="1" x14ac:dyDescent="0.25">
      <c r="A16" s="14" t="s">
        <v>24</v>
      </c>
      <c r="B16" s="15" t="s">
        <v>25</v>
      </c>
      <c r="C16" s="16">
        <v>1832347</v>
      </c>
      <c r="D16" s="16">
        <v>1374100</v>
      </c>
      <c r="E16" s="17">
        <v>74.991254385768627</v>
      </c>
      <c r="F16" s="39">
        <f>SUM(F17:F20)</f>
        <v>1716348.22</v>
      </c>
      <c r="G16" s="39">
        <f t="shared" si="0"/>
        <v>80.059511466734875</v>
      </c>
    </row>
    <row r="17" spans="1:101" outlineLevel="1" x14ac:dyDescent="0.25">
      <c r="A17" s="34" t="s">
        <v>26</v>
      </c>
      <c r="B17" s="35" t="s">
        <v>27</v>
      </c>
      <c r="C17" s="36">
        <v>1182667</v>
      </c>
      <c r="D17" s="36">
        <v>1049100</v>
      </c>
      <c r="E17" s="37">
        <v>88.706288414236639</v>
      </c>
      <c r="F17" s="38">
        <v>0</v>
      </c>
      <c r="G17" s="38">
        <v>0</v>
      </c>
    </row>
    <row r="18" spans="1:101" outlineLevel="1" x14ac:dyDescent="0.25">
      <c r="A18" s="34" t="s">
        <v>28</v>
      </c>
      <c r="B18" s="35" t="s">
        <v>29</v>
      </c>
      <c r="C18" s="36">
        <v>0</v>
      </c>
      <c r="D18" s="36">
        <v>0</v>
      </c>
      <c r="E18" s="37">
        <v>0</v>
      </c>
      <c r="F18" s="38">
        <v>3150</v>
      </c>
      <c r="G18" s="38">
        <f t="shared" si="0"/>
        <v>0</v>
      </c>
    </row>
    <row r="19" spans="1:101" outlineLevel="1" x14ac:dyDescent="0.25">
      <c r="A19" s="34" t="s">
        <v>32</v>
      </c>
      <c r="B19" s="35" t="s">
        <v>33</v>
      </c>
      <c r="C19" s="36">
        <v>649680</v>
      </c>
      <c r="D19" s="36">
        <v>325000</v>
      </c>
      <c r="E19" s="37">
        <v>50.024627508927473</v>
      </c>
      <c r="F19" s="38">
        <v>1713198.22</v>
      </c>
      <c r="G19" s="38">
        <f t="shared" si="0"/>
        <v>18.97036759704315</v>
      </c>
    </row>
    <row r="20" spans="1:101" outlineLevel="1" x14ac:dyDescent="0.25">
      <c r="A20" s="34" t="s">
        <v>71</v>
      </c>
      <c r="B20" s="35" t="s">
        <v>72</v>
      </c>
      <c r="C20" s="36">
        <v>0</v>
      </c>
      <c r="D20" s="36">
        <v>0</v>
      </c>
      <c r="E20" s="37">
        <v>0</v>
      </c>
      <c r="F20" s="38">
        <v>0</v>
      </c>
      <c r="G20" s="38">
        <v>0</v>
      </c>
    </row>
    <row r="21" spans="1:101" s="33" customFormat="1" x14ac:dyDescent="0.25">
      <c r="A21" s="14" t="s">
        <v>34</v>
      </c>
      <c r="B21" s="15" t="s">
        <v>35</v>
      </c>
      <c r="C21" s="16">
        <v>10527242.109999999</v>
      </c>
      <c r="D21" s="16">
        <v>6627356.3700000001</v>
      </c>
      <c r="E21" s="17">
        <v>62.954345504266172</v>
      </c>
      <c r="F21" s="39">
        <f>SUM(F22:F24)</f>
        <v>5314046.68</v>
      </c>
      <c r="G21" s="39">
        <f t="shared" si="0"/>
        <v>124.71392836918022</v>
      </c>
    </row>
    <row r="22" spans="1:101" outlineLevel="1" x14ac:dyDescent="0.25">
      <c r="A22" s="34" t="s">
        <v>36</v>
      </c>
      <c r="B22" s="35" t="s">
        <v>37</v>
      </c>
      <c r="C22" s="36">
        <v>587664</v>
      </c>
      <c r="D22" s="36">
        <v>230950.96</v>
      </c>
      <c r="E22" s="37">
        <v>39.29983119605761</v>
      </c>
      <c r="F22" s="38">
        <v>118649.16</v>
      </c>
      <c r="G22" s="38">
        <f t="shared" si="0"/>
        <v>194.65031189432779</v>
      </c>
    </row>
    <row r="23" spans="1:101" outlineLevel="1" x14ac:dyDescent="0.25">
      <c r="A23" s="34" t="s">
        <v>38</v>
      </c>
      <c r="B23" s="35" t="s">
        <v>39</v>
      </c>
      <c r="C23" s="36">
        <v>1014667</v>
      </c>
      <c r="D23" s="36">
        <v>803151</v>
      </c>
      <c r="E23" s="37">
        <v>79.154146138585375</v>
      </c>
      <c r="F23" s="38">
        <v>62269.27</v>
      </c>
      <c r="G23" s="38">
        <f t="shared" si="0"/>
        <v>1289.8031404575643</v>
      </c>
    </row>
    <row r="24" spans="1:101" outlineLevel="1" x14ac:dyDescent="0.25">
      <c r="A24" s="34" t="s">
        <v>40</v>
      </c>
      <c r="B24" s="35" t="s">
        <v>41</v>
      </c>
      <c r="C24" s="36">
        <v>8924911.1099999994</v>
      </c>
      <c r="D24" s="36">
        <v>5593254.4100000001</v>
      </c>
      <c r="E24" s="37">
        <v>62.67014137242203</v>
      </c>
      <c r="F24" s="38">
        <v>5133128.25</v>
      </c>
      <c r="G24" s="38">
        <f t="shared" si="0"/>
        <v>108.96385474101491</v>
      </c>
    </row>
    <row r="25" spans="1:101" s="73" customFormat="1" outlineLevel="1" x14ac:dyDescent="0.25">
      <c r="A25" s="42" t="s">
        <v>118</v>
      </c>
      <c r="B25" s="43" t="s">
        <v>117</v>
      </c>
      <c r="C25" s="44">
        <f>C26</f>
        <v>0</v>
      </c>
      <c r="D25" s="44">
        <f t="shared" ref="D25:F25" si="1">D26</f>
        <v>0</v>
      </c>
      <c r="E25" s="44">
        <f t="shared" si="1"/>
        <v>0</v>
      </c>
      <c r="F25" s="44">
        <f t="shared" si="1"/>
        <v>53125</v>
      </c>
      <c r="G25" s="64">
        <f t="shared" si="0"/>
        <v>0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</row>
    <row r="26" spans="1:101" outlineLevel="1" x14ac:dyDescent="0.25">
      <c r="A26" s="34" t="s">
        <v>115</v>
      </c>
      <c r="B26" s="35" t="s">
        <v>121</v>
      </c>
      <c r="C26" s="36">
        <v>0</v>
      </c>
      <c r="D26" s="36">
        <v>0</v>
      </c>
      <c r="E26" s="37">
        <v>0</v>
      </c>
      <c r="F26" s="38">
        <v>53125</v>
      </c>
      <c r="G26" s="38">
        <f t="shared" si="0"/>
        <v>0</v>
      </c>
    </row>
    <row r="27" spans="1:101" s="33" customFormat="1" x14ac:dyDescent="0.25">
      <c r="A27" s="14" t="s">
        <v>42</v>
      </c>
      <c r="B27" s="15" t="s">
        <v>43</v>
      </c>
      <c r="C27" s="16">
        <v>158750</v>
      </c>
      <c r="D27" s="16">
        <v>120306.68</v>
      </c>
      <c r="E27" s="17">
        <v>75.783735433070859</v>
      </c>
      <c r="F27" s="39">
        <f>SUM(F28:F29)</f>
        <v>122822.05</v>
      </c>
      <c r="G27" s="39">
        <f t="shared" si="0"/>
        <v>97.95202083013595</v>
      </c>
    </row>
    <row r="28" spans="1:101" outlineLevel="1" x14ac:dyDescent="0.25">
      <c r="A28" s="34" t="s">
        <v>44</v>
      </c>
      <c r="B28" s="35" t="s">
        <v>45</v>
      </c>
      <c r="C28" s="36">
        <v>113750</v>
      </c>
      <c r="D28" s="36">
        <v>85306.68</v>
      </c>
      <c r="E28" s="37">
        <v>74.994883516483512</v>
      </c>
      <c r="F28" s="38">
        <v>82822.05</v>
      </c>
      <c r="G28" s="38">
        <f t="shared" si="0"/>
        <v>102.99996196665018</v>
      </c>
    </row>
    <row r="29" spans="1:101" outlineLevel="1" x14ac:dyDescent="0.25">
      <c r="A29" s="34" t="s">
        <v>56</v>
      </c>
      <c r="B29" s="35" t="s">
        <v>57</v>
      </c>
      <c r="C29" s="36">
        <v>45000</v>
      </c>
      <c r="D29" s="36">
        <v>35000</v>
      </c>
      <c r="E29" s="37">
        <v>77.777777777777771</v>
      </c>
      <c r="F29" s="38">
        <v>40000</v>
      </c>
      <c r="G29" s="38">
        <f t="shared" si="0"/>
        <v>87.5</v>
      </c>
    </row>
    <row r="30" spans="1:101" x14ac:dyDescent="0.25">
      <c r="A30" s="14" t="s">
        <v>46</v>
      </c>
      <c r="B30" s="15" t="s">
        <v>47</v>
      </c>
      <c r="C30" s="16">
        <v>8356614</v>
      </c>
      <c r="D30" s="16">
        <v>6090000</v>
      </c>
      <c r="E30" s="17">
        <v>72.876406640297134</v>
      </c>
      <c r="F30" s="64">
        <f>F31</f>
        <v>5178421.79</v>
      </c>
      <c r="G30" s="64">
        <f t="shared" si="0"/>
        <v>117.60339823535308</v>
      </c>
    </row>
    <row r="31" spans="1:101" outlineLevel="1" x14ac:dyDescent="0.25">
      <c r="A31" s="18" t="s">
        <v>58</v>
      </c>
      <c r="B31" s="19" t="s">
        <v>59</v>
      </c>
      <c r="C31" s="20">
        <v>8356614</v>
      </c>
      <c r="D31" s="20">
        <v>6090000</v>
      </c>
      <c r="E31" s="21">
        <v>72.876406640297134</v>
      </c>
      <c r="F31" s="38">
        <v>5178421.79</v>
      </c>
      <c r="G31" s="38">
        <f t="shared" si="0"/>
        <v>117.60339823535308</v>
      </c>
    </row>
    <row r="32" spans="1:101" x14ac:dyDescent="0.25">
      <c r="A32" s="68"/>
      <c r="B32" s="69"/>
      <c r="C32" s="69"/>
      <c r="D32" s="69"/>
      <c r="E32" s="70"/>
      <c r="F32" s="38"/>
      <c r="G32" s="38"/>
    </row>
    <row r="33" spans="1:7" x14ac:dyDescent="0.25">
      <c r="A33" s="58" t="s">
        <v>50</v>
      </c>
      <c r="B33" s="59"/>
      <c r="C33" s="60">
        <v>31321899.309999999</v>
      </c>
      <c r="D33" s="60">
        <v>19374439.93</v>
      </c>
      <c r="E33" s="61">
        <v>61.855891107517898</v>
      </c>
      <c r="F33" s="63">
        <f>F7+F13+F16+F21+F25+F27+F30</f>
        <v>16421103.129999999</v>
      </c>
      <c r="G33" s="63">
        <f t="shared" si="0"/>
        <v>117.9850085382175</v>
      </c>
    </row>
    <row r="34" spans="1:7" x14ac:dyDescent="0.25">
      <c r="A34" s="12"/>
      <c r="B34" s="12"/>
      <c r="C34" s="12"/>
      <c r="D34" s="12"/>
      <c r="E34" s="12"/>
      <c r="F34" s="13"/>
      <c r="G34" s="13"/>
    </row>
    <row r="35" spans="1:7" x14ac:dyDescent="0.25">
      <c r="A35" s="99"/>
      <c r="B35" s="100"/>
      <c r="C35" s="100"/>
      <c r="D35" s="100"/>
      <c r="E35" s="100"/>
    </row>
  </sheetData>
  <mergeCells count="4">
    <mergeCell ref="A1:E1"/>
    <mergeCell ref="A35:E35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7" t="s">
        <v>101</v>
      </c>
      <c r="B1" s="98"/>
      <c r="C1" s="98"/>
      <c r="D1" s="98"/>
      <c r="E1" s="98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6.2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x14ac:dyDescent="0.25">
      <c r="A7" s="8" t="s">
        <v>12</v>
      </c>
      <c r="B7" s="9" t="s">
        <v>13</v>
      </c>
      <c r="C7" s="10">
        <v>3385581</v>
      </c>
      <c r="D7" s="82">
        <v>2048187.67</v>
      </c>
      <c r="E7" s="17">
        <v>60.497376078138437</v>
      </c>
      <c r="F7" s="72">
        <f>SUM(F8:F13)</f>
        <v>1882576.5800000003</v>
      </c>
      <c r="G7" s="72">
        <f>D7/F7*100</f>
        <v>108.79704399594728</v>
      </c>
    </row>
    <row r="8" spans="1:7" ht="31.5" outlineLevel="1" x14ac:dyDescent="0.25">
      <c r="A8" s="75" t="s">
        <v>61</v>
      </c>
      <c r="B8" s="76" t="s">
        <v>62</v>
      </c>
      <c r="C8" s="77">
        <v>696014</v>
      </c>
      <c r="D8" s="78">
        <v>487016.79</v>
      </c>
      <c r="E8" s="37">
        <v>69.972269235963651</v>
      </c>
      <c r="F8" s="71">
        <v>474926.85</v>
      </c>
      <c r="G8" s="71">
        <f t="shared" ref="G8:G28" si="0">D8/F8*100</f>
        <v>102.5456425552693</v>
      </c>
    </row>
    <row r="9" spans="1:7" ht="47.25" outlineLevel="1" x14ac:dyDescent="0.25">
      <c r="A9" s="75" t="s">
        <v>14</v>
      </c>
      <c r="B9" s="76" t="s">
        <v>15</v>
      </c>
      <c r="C9" s="77">
        <v>2052693</v>
      </c>
      <c r="D9" s="78">
        <v>1325814.8799999999</v>
      </c>
      <c r="E9" s="37">
        <v>64.589048630262781</v>
      </c>
      <c r="F9" s="71">
        <v>1324881.3700000001</v>
      </c>
      <c r="G9" s="71">
        <f t="shared" si="0"/>
        <v>100.07045989332613</v>
      </c>
    </row>
    <row r="10" spans="1:7" ht="31.5" outlineLevel="1" x14ac:dyDescent="0.25">
      <c r="A10" s="75" t="s">
        <v>16</v>
      </c>
      <c r="B10" s="76" t="s">
        <v>17</v>
      </c>
      <c r="C10" s="77">
        <v>340</v>
      </c>
      <c r="D10" s="78">
        <v>340</v>
      </c>
      <c r="E10" s="37">
        <v>100</v>
      </c>
      <c r="F10" s="71">
        <v>344</v>
      </c>
      <c r="G10" s="71">
        <f t="shared" si="0"/>
        <v>98.837209302325576</v>
      </c>
    </row>
    <row r="11" spans="1:7" outlineLevel="1" x14ac:dyDescent="0.25">
      <c r="A11" s="75" t="s">
        <v>18</v>
      </c>
      <c r="B11" s="76" t="s">
        <v>19</v>
      </c>
      <c r="C11" s="77">
        <v>229058</v>
      </c>
      <c r="D11" s="78">
        <v>229058</v>
      </c>
      <c r="E11" s="37">
        <v>100</v>
      </c>
      <c r="F11" s="71">
        <v>0</v>
      </c>
      <c r="G11" s="71">
        <v>0</v>
      </c>
    </row>
    <row r="12" spans="1:7" outlineLevel="1" x14ac:dyDescent="0.25">
      <c r="A12" s="75" t="s">
        <v>20</v>
      </c>
      <c r="B12" s="76" t="s">
        <v>21</v>
      </c>
      <c r="C12" s="77">
        <v>1000</v>
      </c>
      <c r="D12" s="78">
        <v>0</v>
      </c>
      <c r="E12" s="37">
        <v>0</v>
      </c>
      <c r="F12" s="71">
        <v>0</v>
      </c>
      <c r="G12" s="71">
        <v>0</v>
      </c>
    </row>
    <row r="13" spans="1:7" outlineLevel="1" x14ac:dyDescent="0.25">
      <c r="A13" s="75" t="s">
        <v>22</v>
      </c>
      <c r="B13" s="76" t="s">
        <v>23</v>
      </c>
      <c r="C13" s="77">
        <v>406476</v>
      </c>
      <c r="D13" s="78">
        <v>5958</v>
      </c>
      <c r="E13" s="37">
        <v>1.4657691967053406</v>
      </c>
      <c r="F13" s="71">
        <v>82424.36</v>
      </c>
      <c r="G13" s="71">
        <f t="shared" si="0"/>
        <v>7.2284455711879358</v>
      </c>
    </row>
    <row r="14" spans="1:7" ht="31.5" x14ac:dyDescent="0.25">
      <c r="A14" s="8" t="s">
        <v>52</v>
      </c>
      <c r="B14" s="9" t="s">
        <v>53</v>
      </c>
      <c r="C14" s="86">
        <f>SUM(C15:C16)</f>
        <v>10800</v>
      </c>
      <c r="D14" s="86">
        <f t="shared" ref="D14:F14" si="1">SUM(D15:D16)</f>
        <v>7650</v>
      </c>
      <c r="E14" s="86">
        <f>D14/C14*100</f>
        <v>70.833333333333343</v>
      </c>
      <c r="F14" s="86">
        <f t="shared" si="1"/>
        <v>200000</v>
      </c>
      <c r="G14" s="86">
        <f>D14/F14*100</f>
        <v>3.8249999999999997</v>
      </c>
    </row>
    <row r="15" spans="1:7" ht="31.5" outlineLevel="1" x14ac:dyDescent="0.25">
      <c r="A15" s="75" t="s">
        <v>119</v>
      </c>
      <c r="B15" s="76" t="s">
        <v>120</v>
      </c>
      <c r="C15" s="83">
        <v>0</v>
      </c>
      <c r="D15" s="84">
        <v>0</v>
      </c>
      <c r="E15" s="85">
        <v>0</v>
      </c>
      <c r="F15" s="38">
        <v>200000</v>
      </c>
      <c r="G15" s="38">
        <f t="shared" si="0"/>
        <v>0</v>
      </c>
    </row>
    <row r="16" spans="1:7" ht="31.5" outlineLevel="1" x14ac:dyDescent="0.25">
      <c r="A16" s="75" t="s">
        <v>54</v>
      </c>
      <c r="B16" s="76" t="s">
        <v>55</v>
      </c>
      <c r="C16" s="83">
        <v>10800</v>
      </c>
      <c r="D16" s="84">
        <v>7650</v>
      </c>
      <c r="E16" s="85">
        <v>70.833333333333329</v>
      </c>
      <c r="F16" s="38">
        <v>0</v>
      </c>
      <c r="G16" s="38">
        <v>0</v>
      </c>
    </row>
    <row r="17" spans="1:7" x14ac:dyDescent="0.25">
      <c r="A17" s="8" t="s">
        <v>34</v>
      </c>
      <c r="B17" s="9" t="s">
        <v>35</v>
      </c>
      <c r="C17" s="10">
        <v>5139549.78</v>
      </c>
      <c r="D17" s="82">
        <v>3425035.45</v>
      </c>
      <c r="E17" s="17">
        <v>66.640768094671515</v>
      </c>
      <c r="F17" s="72">
        <f>SUM(F18:F20)</f>
        <v>834220.51</v>
      </c>
      <c r="G17" s="72">
        <f t="shared" si="0"/>
        <v>410.56715927542945</v>
      </c>
    </row>
    <row r="18" spans="1:7" outlineLevel="1" x14ac:dyDescent="0.25">
      <c r="A18" s="75" t="s">
        <v>36</v>
      </c>
      <c r="B18" s="76" t="s">
        <v>37</v>
      </c>
      <c r="C18" s="77">
        <v>1743658.78</v>
      </c>
      <c r="D18" s="78">
        <v>1112224.8899999999</v>
      </c>
      <c r="E18" s="37">
        <v>63.786843088646044</v>
      </c>
      <c r="F18" s="71">
        <v>513258.03</v>
      </c>
      <c r="G18" s="71">
        <f t="shared" si="0"/>
        <v>216.69897497755656</v>
      </c>
    </row>
    <row r="19" spans="1:7" outlineLevel="1" x14ac:dyDescent="0.25">
      <c r="A19" s="75" t="s">
        <v>38</v>
      </c>
      <c r="B19" s="76" t="s">
        <v>39</v>
      </c>
      <c r="C19" s="77">
        <v>668517</v>
      </c>
      <c r="D19" s="78">
        <v>668517</v>
      </c>
      <c r="E19" s="37">
        <v>100</v>
      </c>
      <c r="F19" s="71">
        <v>100000</v>
      </c>
      <c r="G19" s="71">
        <f t="shared" si="0"/>
        <v>668.51700000000005</v>
      </c>
    </row>
    <row r="20" spans="1:7" outlineLevel="1" x14ac:dyDescent="0.25">
      <c r="A20" s="75" t="s">
        <v>40</v>
      </c>
      <c r="B20" s="76" t="s">
        <v>41</v>
      </c>
      <c r="C20" s="77">
        <v>2727374</v>
      </c>
      <c r="D20" s="78">
        <v>1644293.56</v>
      </c>
      <c r="E20" s="37">
        <v>60.288525152765992</v>
      </c>
      <c r="F20" s="71">
        <v>220962.48</v>
      </c>
      <c r="G20" s="71">
        <f t="shared" si="0"/>
        <v>744.15057253159</v>
      </c>
    </row>
    <row r="21" spans="1:7" outlineLevel="1" x14ac:dyDescent="0.25">
      <c r="A21" s="42" t="s">
        <v>118</v>
      </c>
      <c r="B21" s="43" t="s">
        <v>117</v>
      </c>
      <c r="C21" s="44">
        <f>C22</f>
        <v>0</v>
      </c>
      <c r="D21" s="44">
        <f t="shared" ref="D21:F21" si="2">D22</f>
        <v>0</v>
      </c>
      <c r="E21" s="44">
        <f t="shared" si="2"/>
        <v>0</v>
      </c>
      <c r="F21" s="44">
        <f t="shared" si="2"/>
        <v>360000</v>
      </c>
      <c r="G21" s="39">
        <f t="shared" si="0"/>
        <v>0</v>
      </c>
    </row>
    <row r="22" spans="1:7" outlineLevel="1" x14ac:dyDescent="0.25">
      <c r="A22" s="34" t="s">
        <v>115</v>
      </c>
      <c r="B22" s="35" t="s">
        <v>121</v>
      </c>
      <c r="C22" s="36">
        <v>0</v>
      </c>
      <c r="D22" s="36">
        <v>0</v>
      </c>
      <c r="E22" s="37">
        <v>0</v>
      </c>
      <c r="F22" s="38">
        <v>360000</v>
      </c>
      <c r="G22" s="38">
        <f t="shared" si="0"/>
        <v>0</v>
      </c>
    </row>
    <row r="23" spans="1:7" x14ac:dyDescent="0.25">
      <c r="A23" s="8" t="s">
        <v>42</v>
      </c>
      <c r="B23" s="9" t="s">
        <v>43</v>
      </c>
      <c r="C23" s="10">
        <v>78363</v>
      </c>
      <c r="D23" s="82">
        <v>58771.8</v>
      </c>
      <c r="E23" s="17">
        <v>74.999425749397034</v>
      </c>
      <c r="F23" s="72">
        <f>SUM(F24)</f>
        <v>57060</v>
      </c>
      <c r="G23" s="72">
        <f t="shared" si="0"/>
        <v>103</v>
      </c>
    </row>
    <row r="24" spans="1:7" outlineLevel="1" x14ac:dyDescent="0.25">
      <c r="A24" s="75" t="s">
        <v>44</v>
      </c>
      <c r="B24" s="76" t="s">
        <v>45</v>
      </c>
      <c r="C24" s="77">
        <v>78363</v>
      </c>
      <c r="D24" s="78">
        <v>58771.8</v>
      </c>
      <c r="E24" s="37">
        <v>74.999425749397034</v>
      </c>
      <c r="F24" s="71">
        <v>57060</v>
      </c>
      <c r="G24" s="71">
        <f t="shared" si="0"/>
        <v>103</v>
      </c>
    </row>
    <row r="25" spans="1:7" x14ac:dyDescent="0.25">
      <c r="A25" s="8" t="s">
        <v>46</v>
      </c>
      <c r="B25" s="9" t="s">
        <v>47</v>
      </c>
      <c r="C25" s="10">
        <v>670150</v>
      </c>
      <c r="D25" s="82">
        <v>670150</v>
      </c>
      <c r="E25" s="17">
        <v>100</v>
      </c>
      <c r="F25" s="72">
        <f>SUM(F26)</f>
        <v>0</v>
      </c>
      <c r="G25" s="72">
        <v>0</v>
      </c>
    </row>
    <row r="26" spans="1:7" outlineLevel="1" x14ac:dyDescent="0.25">
      <c r="A26" s="75" t="s">
        <v>48</v>
      </c>
      <c r="B26" s="76" t="s">
        <v>49</v>
      </c>
      <c r="C26" s="77">
        <v>670150</v>
      </c>
      <c r="D26" s="78">
        <v>670150</v>
      </c>
      <c r="E26" s="37">
        <v>100</v>
      </c>
      <c r="F26" s="71">
        <v>0</v>
      </c>
      <c r="G26" s="71">
        <v>0</v>
      </c>
    </row>
    <row r="27" spans="1:7" ht="16.5" thickBot="1" x14ac:dyDescent="0.3">
      <c r="A27" s="51"/>
      <c r="B27" s="52"/>
      <c r="C27" s="52"/>
      <c r="D27" s="52"/>
      <c r="E27" s="70"/>
      <c r="F27" s="71"/>
      <c r="G27" s="71"/>
    </row>
    <row r="28" spans="1:7" ht="16.5" thickBot="1" x14ac:dyDescent="0.3">
      <c r="A28" s="79" t="s">
        <v>50</v>
      </c>
      <c r="B28" s="80"/>
      <c r="C28" s="81">
        <v>9284443.7799999993</v>
      </c>
      <c r="D28" s="81">
        <v>6209794.9199999999</v>
      </c>
      <c r="E28" s="25">
        <v>66.883865820554306</v>
      </c>
      <c r="F28" s="88">
        <f>F25+F23+F17+F21+F14+F7</f>
        <v>3333857.0900000003</v>
      </c>
      <c r="G28" s="88">
        <f t="shared" si="0"/>
        <v>186.26458040527464</v>
      </c>
    </row>
    <row r="29" spans="1:7" x14ac:dyDescent="0.25">
      <c r="A29" s="6"/>
      <c r="B29" s="6"/>
      <c r="C29" s="6"/>
      <c r="D29" s="6"/>
      <c r="E29" s="12"/>
      <c r="F29" s="13"/>
      <c r="G29" s="13"/>
    </row>
    <row r="30" spans="1:7" x14ac:dyDescent="0.25">
      <c r="A30" s="99"/>
      <c r="B30" s="99"/>
      <c r="C30" s="99"/>
      <c r="D30" s="99"/>
      <c r="E30" s="99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102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5.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ht="15.75" x14ac:dyDescent="0.25">
      <c r="A7" s="14" t="s">
        <v>12</v>
      </c>
      <c r="B7" s="15" t="s">
        <v>13</v>
      </c>
      <c r="C7" s="16">
        <v>2070664</v>
      </c>
      <c r="D7" s="16">
        <v>1376967.33</v>
      </c>
      <c r="E7" s="17">
        <v>66.49882984395343</v>
      </c>
      <c r="F7" s="72">
        <f>SUM(F8:F13)</f>
        <v>1379430.65</v>
      </c>
      <c r="G7" s="72">
        <f>D7/F7*100</f>
        <v>99.821424875545588</v>
      </c>
    </row>
    <row r="8" spans="1:7" ht="31.5" outlineLevel="1" x14ac:dyDescent="0.25">
      <c r="A8" s="34" t="s">
        <v>61</v>
      </c>
      <c r="B8" s="35" t="s">
        <v>62</v>
      </c>
      <c r="C8" s="36">
        <v>686014</v>
      </c>
      <c r="D8" s="36">
        <v>505405.23</v>
      </c>
      <c r="E8" s="37">
        <v>73.672728253359267</v>
      </c>
      <c r="F8" s="71">
        <v>515882.44</v>
      </c>
      <c r="G8" s="71">
        <f t="shared" ref="G8:G27" si="0">D8/F8*100</f>
        <v>97.969070240111293</v>
      </c>
    </row>
    <row r="9" spans="1:7" ht="47.25" outlineLevel="1" x14ac:dyDescent="0.25">
      <c r="A9" s="34" t="s">
        <v>14</v>
      </c>
      <c r="B9" s="35" t="s">
        <v>15</v>
      </c>
      <c r="C9" s="36">
        <v>1218942</v>
      </c>
      <c r="D9" s="36">
        <v>706854.1</v>
      </c>
      <c r="E9" s="37">
        <v>57.98914960679015</v>
      </c>
      <c r="F9" s="71">
        <v>699082.21</v>
      </c>
      <c r="G9" s="71">
        <f t="shared" si="0"/>
        <v>101.1117276178434</v>
      </c>
    </row>
    <row r="10" spans="1:7" ht="31.5" outlineLevel="1" x14ac:dyDescent="0.25">
      <c r="A10" s="34" t="s">
        <v>16</v>
      </c>
      <c r="B10" s="35" t="s">
        <v>17</v>
      </c>
      <c r="C10" s="36">
        <v>482</v>
      </c>
      <c r="D10" s="36">
        <v>482</v>
      </c>
      <c r="E10" s="37">
        <v>100</v>
      </c>
      <c r="F10" s="71">
        <v>466</v>
      </c>
      <c r="G10" s="71">
        <f t="shared" si="0"/>
        <v>103.43347639484979</v>
      </c>
    </row>
    <row r="11" spans="1:7" ht="15.75" outlineLevel="1" x14ac:dyDescent="0.25">
      <c r="A11" s="34" t="s">
        <v>18</v>
      </c>
      <c r="B11" s="35" t="s">
        <v>19</v>
      </c>
      <c r="C11" s="36">
        <v>160226</v>
      </c>
      <c r="D11" s="36">
        <v>160226</v>
      </c>
      <c r="E11" s="37">
        <v>100</v>
      </c>
      <c r="F11" s="71">
        <v>160000</v>
      </c>
      <c r="G11" s="71">
        <f t="shared" si="0"/>
        <v>100.14125</v>
      </c>
    </row>
    <row r="12" spans="1:7" ht="15.75" outlineLevel="1" x14ac:dyDescent="0.25">
      <c r="A12" s="34" t="s">
        <v>20</v>
      </c>
      <c r="B12" s="35" t="s">
        <v>21</v>
      </c>
      <c r="C12" s="36">
        <v>1000</v>
      </c>
      <c r="D12" s="36">
        <v>0</v>
      </c>
      <c r="E12" s="37">
        <v>0</v>
      </c>
      <c r="F12" s="71">
        <v>0</v>
      </c>
      <c r="G12" s="71">
        <v>0</v>
      </c>
    </row>
    <row r="13" spans="1:7" ht="15.75" outlineLevel="1" x14ac:dyDescent="0.25">
      <c r="A13" s="34" t="s">
        <v>22</v>
      </c>
      <c r="B13" s="35" t="s">
        <v>23</v>
      </c>
      <c r="C13" s="36">
        <v>4000</v>
      </c>
      <c r="D13" s="36">
        <v>4000</v>
      </c>
      <c r="E13" s="37">
        <v>100</v>
      </c>
      <c r="F13" s="71">
        <v>4000</v>
      </c>
      <c r="G13" s="71">
        <f t="shared" si="0"/>
        <v>100</v>
      </c>
    </row>
    <row r="14" spans="1:7" ht="31.5" x14ac:dyDescent="0.25">
      <c r="A14" s="14" t="s">
        <v>52</v>
      </c>
      <c r="B14" s="15" t="s">
        <v>53</v>
      </c>
      <c r="C14" s="91">
        <v>17420</v>
      </c>
      <c r="D14" s="91">
        <v>8000</v>
      </c>
      <c r="E14" s="87">
        <v>45.924225028702644</v>
      </c>
      <c r="F14" s="39">
        <f>SUM(F15)</f>
        <v>5000</v>
      </c>
      <c r="G14" s="39">
        <f t="shared" si="0"/>
        <v>160</v>
      </c>
    </row>
    <row r="15" spans="1:7" ht="31.5" outlineLevel="1" x14ac:dyDescent="0.25">
      <c r="A15" s="34" t="s">
        <v>119</v>
      </c>
      <c r="B15" s="35" t="s">
        <v>120</v>
      </c>
      <c r="C15" s="92">
        <v>0</v>
      </c>
      <c r="D15" s="92">
        <v>0</v>
      </c>
      <c r="E15" s="85">
        <v>0</v>
      </c>
      <c r="F15" s="38">
        <v>5000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92">
        <v>17420</v>
      </c>
      <c r="D16" s="92">
        <v>8000</v>
      </c>
      <c r="E16" s="85">
        <v>45.924225028702644</v>
      </c>
      <c r="F16" s="38">
        <v>0</v>
      </c>
      <c r="G16" s="38">
        <v>0</v>
      </c>
    </row>
    <row r="17" spans="1:7" ht="15.75" x14ac:dyDescent="0.25">
      <c r="A17" s="14" t="s">
        <v>24</v>
      </c>
      <c r="B17" s="15" t="s">
        <v>25</v>
      </c>
      <c r="C17" s="16">
        <v>57580</v>
      </c>
      <c r="D17" s="16">
        <v>39998</v>
      </c>
      <c r="E17" s="17">
        <v>69.465092045849246</v>
      </c>
      <c r="F17" s="72">
        <f>SUM(F18)</f>
        <v>0</v>
      </c>
      <c r="G17" s="72">
        <v>0</v>
      </c>
    </row>
    <row r="18" spans="1:7" ht="15.75" outlineLevel="1" x14ac:dyDescent="0.25">
      <c r="A18" s="34" t="s">
        <v>30</v>
      </c>
      <c r="B18" s="35" t="s">
        <v>31</v>
      </c>
      <c r="C18" s="36">
        <v>57580</v>
      </c>
      <c r="D18" s="36">
        <v>39998</v>
      </c>
      <c r="E18" s="37">
        <v>69.465092045849246</v>
      </c>
      <c r="F18" s="71">
        <v>0</v>
      </c>
      <c r="G18" s="71">
        <v>0</v>
      </c>
    </row>
    <row r="19" spans="1:7" ht="15.75" x14ac:dyDescent="0.25">
      <c r="A19" s="14" t="s">
        <v>34</v>
      </c>
      <c r="B19" s="15" t="s">
        <v>35</v>
      </c>
      <c r="C19" s="16">
        <v>4170472.99</v>
      </c>
      <c r="D19" s="16">
        <v>1565418.52</v>
      </c>
      <c r="E19" s="17">
        <v>37.535754907262927</v>
      </c>
      <c r="F19" s="72">
        <f>SUM(F20:F21)</f>
        <v>958743.06</v>
      </c>
      <c r="G19" s="72">
        <f t="shared" si="0"/>
        <v>163.27821136979077</v>
      </c>
    </row>
    <row r="20" spans="1:7" ht="15.75" outlineLevel="1" x14ac:dyDescent="0.25">
      <c r="A20" s="34" t="s">
        <v>36</v>
      </c>
      <c r="B20" s="35" t="s">
        <v>37</v>
      </c>
      <c r="C20" s="36">
        <v>204222.99</v>
      </c>
      <c r="D20" s="36">
        <v>159292.98000000001</v>
      </c>
      <c r="E20" s="37">
        <v>77.999533744952032</v>
      </c>
      <c r="F20" s="71">
        <v>0</v>
      </c>
      <c r="G20" s="71">
        <v>0</v>
      </c>
    </row>
    <row r="21" spans="1:7" ht="15.75" outlineLevel="1" x14ac:dyDescent="0.25">
      <c r="A21" s="34" t="s">
        <v>40</v>
      </c>
      <c r="B21" s="35" t="s">
        <v>41</v>
      </c>
      <c r="C21" s="36">
        <v>3966250</v>
      </c>
      <c r="D21" s="36">
        <v>1406125.54</v>
      </c>
      <c r="E21" s="37">
        <v>35.452267002836429</v>
      </c>
      <c r="F21" s="71">
        <v>958743.06</v>
      </c>
      <c r="G21" s="71">
        <f t="shared" si="0"/>
        <v>146.66343869023677</v>
      </c>
    </row>
    <row r="22" spans="1:7" ht="15.75" x14ac:dyDescent="0.25">
      <c r="A22" s="14" t="s">
        <v>42</v>
      </c>
      <c r="B22" s="15" t="s">
        <v>43</v>
      </c>
      <c r="C22" s="16">
        <v>337931</v>
      </c>
      <c r="D22" s="16">
        <v>225286.96</v>
      </c>
      <c r="E22" s="17">
        <v>66.666556190464917</v>
      </c>
      <c r="F22" s="72">
        <f>SUM(F23)</f>
        <v>218725.2</v>
      </c>
      <c r="G22" s="72">
        <f t="shared" si="0"/>
        <v>103.00000182877875</v>
      </c>
    </row>
    <row r="23" spans="1:7" ht="15.75" outlineLevel="1" x14ac:dyDescent="0.25">
      <c r="A23" s="34" t="s">
        <v>44</v>
      </c>
      <c r="B23" s="35" t="s">
        <v>45</v>
      </c>
      <c r="C23" s="36">
        <v>337931</v>
      </c>
      <c r="D23" s="36">
        <v>225286.96</v>
      </c>
      <c r="E23" s="37">
        <v>66.666556190464917</v>
      </c>
      <c r="F23" s="71">
        <v>218725.2</v>
      </c>
      <c r="G23" s="71">
        <f t="shared" si="0"/>
        <v>103.00000182877875</v>
      </c>
    </row>
    <row r="24" spans="1:7" ht="15.75" outlineLevel="1" x14ac:dyDescent="0.25">
      <c r="A24" s="8" t="s">
        <v>46</v>
      </c>
      <c r="B24" s="9" t="s">
        <v>47</v>
      </c>
      <c r="C24" s="44">
        <f>C25</f>
        <v>0</v>
      </c>
      <c r="D24" s="44">
        <f>D25</f>
        <v>0</v>
      </c>
      <c r="E24" s="45">
        <f>E25</f>
        <v>0</v>
      </c>
      <c r="F24" s="72">
        <f>F25</f>
        <v>208800</v>
      </c>
      <c r="G24" s="72">
        <f t="shared" si="0"/>
        <v>0</v>
      </c>
    </row>
    <row r="25" spans="1:7" ht="15.75" outlineLevel="1" x14ac:dyDescent="0.25">
      <c r="A25" s="34" t="s">
        <v>58</v>
      </c>
      <c r="B25" s="35" t="s">
        <v>59</v>
      </c>
      <c r="C25" s="36">
        <v>0</v>
      </c>
      <c r="D25" s="36">
        <v>0</v>
      </c>
      <c r="E25" s="37">
        <v>0</v>
      </c>
      <c r="F25" s="71">
        <v>208800</v>
      </c>
      <c r="G25" s="71">
        <f t="shared" si="0"/>
        <v>0</v>
      </c>
    </row>
    <row r="26" spans="1:7" ht="15.75" x14ac:dyDescent="0.25">
      <c r="A26" s="68"/>
      <c r="B26" s="69"/>
      <c r="C26" s="69"/>
      <c r="D26" s="69"/>
      <c r="E26" s="70"/>
      <c r="F26" s="71"/>
      <c r="G26" s="71"/>
    </row>
    <row r="27" spans="1:7" ht="15.75" x14ac:dyDescent="0.25">
      <c r="A27" s="22" t="s">
        <v>50</v>
      </c>
      <c r="B27" s="23"/>
      <c r="C27" s="24">
        <v>6654067.9900000002</v>
      </c>
      <c r="D27" s="24">
        <v>3215670.81</v>
      </c>
      <c r="E27" s="25">
        <v>48.326389433240521</v>
      </c>
      <c r="F27" s="88">
        <f>F7+F14+F17+F19+F22+F24</f>
        <v>2770698.91</v>
      </c>
      <c r="G27" s="88">
        <f t="shared" si="0"/>
        <v>116.05991536626404</v>
      </c>
    </row>
    <row r="28" spans="1:7" x14ac:dyDescent="0.25">
      <c r="A28" s="89"/>
      <c r="B28" s="89"/>
      <c r="C28" s="89"/>
      <c r="D28" s="89"/>
      <c r="E28" s="89"/>
      <c r="F28" s="90"/>
      <c r="G28" s="90"/>
    </row>
    <row r="29" spans="1:7" x14ac:dyDescent="0.25">
      <c r="A29" s="106"/>
      <c r="B29" s="107"/>
      <c r="C29" s="107"/>
      <c r="D29" s="107"/>
      <c r="E29" s="107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103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4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ht="15.75" x14ac:dyDescent="0.25">
      <c r="A7" s="14" t="s">
        <v>12</v>
      </c>
      <c r="B7" s="15" t="s">
        <v>13</v>
      </c>
      <c r="C7" s="16">
        <v>3310043.61</v>
      </c>
      <c r="D7" s="16">
        <v>2251934.44</v>
      </c>
      <c r="E7" s="17">
        <v>68.033376756628286</v>
      </c>
      <c r="F7" s="39">
        <f>SUM(F8:F13)</f>
        <v>1792961.55</v>
      </c>
      <c r="G7" s="39">
        <f>D7/F7*100</f>
        <v>125.59859077848043</v>
      </c>
    </row>
    <row r="8" spans="1:7" ht="31.5" outlineLevel="1" x14ac:dyDescent="0.25">
      <c r="A8" s="34" t="s">
        <v>61</v>
      </c>
      <c r="B8" s="35" t="s">
        <v>62</v>
      </c>
      <c r="C8" s="36">
        <v>771052.85</v>
      </c>
      <c r="D8" s="36">
        <v>535205.73</v>
      </c>
      <c r="E8" s="37">
        <v>69.412327572617102</v>
      </c>
      <c r="F8" s="38">
        <v>573043.93999999994</v>
      </c>
      <c r="G8" s="38">
        <f t="shared" ref="G8:G28" si="0">D8/F8*100</f>
        <v>93.396979296212436</v>
      </c>
    </row>
    <row r="9" spans="1:7" ht="47.25" outlineLevel="1" x14ac:dyDescent="0.25">
      <c r="A9" s="34" t="s">
        <v>14</v>
      </c>
      <c r="B9" s="35" t="s">
        <v>15</v>
      </c>
      <c r="C9" s="36">
        <v>2260386.7599999998</v>
      </c>
      <c r="D9" s="36">
        <v>1448649.71</v>
      </c>
      <c r="E9" s="37">
        <v>64.088577036259053</v>
      </c>
      <c r="F9" s="38">
        <v>1210391.6100000001</v>
      </c>
      <c r="G9" s="38">
        <f t="shared" si="0"/>
        <v>119.68438132184343</v>
      </c>
    </row>
    <row r="10" spans="1:7" ht="31.5" outlineLevel="1" x14ac:dyDescent="0.25">
      <c r="A10" s="34" t="s">
        <v>16</v>
      </c>
      <c r="B10" s="35" t="s">
        <v>17</v>
      </c>
      <c r="C10" s="36">
        <v>1224</v>
      </c>
      <c r="D10" s="36">
        <v>1224</v>
      </c>
      <c r="E10" s="37">
        <v>100</v>
      </c>
      <c r="F10" s="38">
        <v>1226</v>
      </c>
      <c r="G10" s="38">
        <f t="shared" si="0"/>
        <v>99.836867862969001</v>
      </c>
    </row>
    <row r="11" spans="1:7" ht="15.75" outlineLevel="1" x14ac:dyDescent="0.25">
      <c r="A11" s="34" t="s">
        <v>18</v>
      </c>
      <c r="B11" s="35" t="s">
        <v>19</v>
      </c>
      <c r="C11" s="36">
        <v>259380</v>
      </c>
      <c r="D11" s="36">
        <v>259380</v>
      </c>
      <c r="E11" s="37">
        <v>100</v>
      </c>
      <c r="F11" s="38">
        <v>0</v>
      </c>
      <c r="G11" s="38">
        <v>0</v>
      </c>
    </row>
    <row r="12" spans="1:7" ht="15.75" outlineLevel="1" x14ac:dyDescent="0.25">
      <c r="A12" s="34" t="s">
        <v>20</v>
      </c>
      <c r="B12" s="35" t="s">
        <v>21</v>
      </c>
      <c r="C12" s="36">
        <v>2000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16000</v>
      </c>
      <c r="D13" s="36">
        <v>7475</v>
      </c>
      <c r="E13" s="37">
        <v>46.71875</v>
      </c>
      <c r="F13" s="38">
        <v>8300</v>
      </c>
      <c r="G13" s="38">
        <f t="shared" si="0"/>
        <v>90.060240963855421</v>
      </c>
    </row>
    <row r="14" spans="1:7" ht="31.5" x14ac:dyDescent="0.25">
      <c r="A14" s="14" t="s">
        <v>52</v>
      </c>
      <c r="B14" s="15" t="s">
        <v>53</v>
      </c>
      <c r="C14" s="16">
        <v>17500</v>
      </c>
      <c r="D14" s="16">
        <v>6300</v>
      </c>
      <c r="E14" s="17">
        <v>36</v>
      </c>
      <c r="F14" s="39">
        <f>SUM(F15:F16)</f>
        <v>7200</v>
      </c>
      <c r="G14" s="39">
        <f t="shared" si="0"/>
        <v>87.5</v>
      </c>
    </row>
    <row r="15" spans="1:7" ht="31.5" outlineLevel="1" x14ac:dyDescent="0.25">
      <c r="A15" s="34" t="s">
        <v>119</v>
      </c>
      <c r="B15" s="35" t="s">
        <v>120</v>
      </c>
      <c r="C15" s="36">
        <v>0</v>
      </c>
      <c r="D15" s="36">
        <v>0</v>
      </c>
      <c r="E15" s="37">
        <v>0</v>
      </c>
      <c r="F15" s="38">
        <v>7200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17500</v>
      </c>
      <c r="D16" s="36">
        <v>6300</v>
      </c>
      <c r="E16" s="37">
        <v>36</v>
      </c>
      <c r="F16" s="38">
        <v>0</v>
      </c>
      <c r="G16" s="38">
        <v>0</v>
      </c>
    </row>
    <row r="17" spans="1:7" ht="15.75" outlineLevel="1" x14ac:dyDescent="0.25">
      <c r="A17" s="14" t="s">
        <v>24</v>
      </c>
      <c r="B17" s="15" t="s">
        <v>25</v>
      </c>
      <c r="C17" s="44">
        <v>0</v>
      </c>
      <c r="D17" s="44">
        <v>0</v>
      </c>
      <c r="E17" s="45">
        <v>0</v>
      </c>
      <c r="F17" s="39">
        <f>F18</f>
        <v>670667</v>
      </c>
      <c r="G17" s="39">
        <f t="shared" si="0"/>
        <v>0</v>
      </c>
    </row>
    <row r="18" spans="1:7" ht="15.75" outlineLevel="1" x14ac:dyDescent="0.25">
      <c r="A18" s="34" t="s">
        <v>26</v>
      </c>
      <c r="B18" s="35" t="s">
        <v>27</v>
      </c>
      <c r="C18" s="36">
        <v>0</v>
      </c>
      <c r="D18" s="36">
        <v>0</v>
      </c>
      <c r="E18" s="37">
        <v>0</v>
      </c>
      <c r="F18" s="38">
        <v>670667</v>
      </c>
      <c r="G18" s="38">
        <f t="shared" si="0"/>
        <v>0</v>
      </c>
    </row>
    <row r="19" spans="1:7" ht="15.75" x14ac:dyDescent="0.25">
      <c r="A19" s="14" t="s">
        <v>34</v>
      </c>
      <c r="B19" s="15" t="s">
        <v>35</v>
      </c>
      <c r="C19" s="16">
        <v>1172293.3600000001</v>
      </c>
      <c r="D19" s="16">
        <v>880147.4</v>
      </c>
      <c r="E19" s="17">
        <v>75.079108185002426</v>
      </c>
      <c r="F19" s="39">
        <f>SUM(F20:F22)</f>
        <v>920604.95000000007</v>
      </c>
      <c r="G19" s="39">
        <f t="shared" si="0"/>
        <v>95.605329951788761</v>
      </c>
    </row>
    <row r="20" spans="1:7" ht="15.75" outlineLevel="1" x14ac:dyDescent="0.25">
      <c r="A20" s="34" t="s">
        <v>36</v>
      </c>
      <c r="B20" s="35" t="s">
        <v>37</v>
      </c>
      <c r="C20" s="36">
        <v>268700</v>
      </c>
      <c r="D20" s="36">
        <v>127064.5</v>
      </c>
      <c r="E20" s="37">
        <v>47.288611834759955</v>
      </c>
      <c r="F20" s="38">
        <v>57626.28</v>
      </c>
      <c r="G20" s="38">
        <f t="shared" si="0"/>
        <v>220.49748829874147</v>
      </c>
    </row>
    <row r="21" spans="1:7" ht="15.75" outlineLevel="1" x14ac:dyDescent="0.25">
      <c r="A21" s="34" t="s">
        <v>38</v>
      </c>
      <c r="B21" s="35" t="s">
        <v>39</v>
      </c>
      <c r="C21" s="36">
        <v>99591.360000000001</v>
      </c>
      <c r="D21" s="36">
        <v>88133.21</v>
      </c>
      <c r="E21" s="37">
        <v>88.494835294949283</v>
      </c>
      <c r="F21" s="38">
        <v>16500</v>
      </c>
      <c r="G21" s="38">
        <f t="shared" si="0"/>
        <v>534.14066666666668</v>
      </c>
    </row>
    <row r="22" spans="1:7" ht="15.75" outlineLevel="1" x14ac:dyDescent="0.25">
      <c r="A22" s="34" t="s">
        <v>40</v>
      </c>
      <c r="B22" s="35" t="s">
        <v>41</v>
      </c>
      <c r="C22" s="36">
        <v>804002</v>
      </c>
      <c r="D22" s="36">
        <v>664949.68999999994</v>
      </c>
      <c r="E22" s="37">
        <v>82.704979589603013</v>
      </c>
      <c r="F22" s="38">
        <v>846478.67</v>
      </c>
      <c r="G22" s="38">
        <f t="shared" si="0"/>
        <v>78.554807529881401</v>
      </c>
    </row>
    <row r="23" spans="1:7" ht="15.75" x14ac:dyDescent="0.25">
      <c r="A23" s="14" t="s">
        <v>85</v>
      </c>
      <c r="B23" s="15" t="s">
        <v>86</v>
      </c>
      <c r="C23" s="16">
        <v>1350300</v>
      </c>
      <c r="D23" s="16">
        <v>840000</v>
      </c>
      <c r="E23" s="17">
        <v>62.208398133748055</v>
      </c>
      <c r="F23" s="39">
        <f>F24</f>
        <v>0</v>
      </c>
      <c r="G23" s="39">
        <v>0</v>
      </c>
    </row>
    <row r="24" spans="1:7" ht="15.75" outlineLevel="1" x14ac:dyDescent="0.25">
      <c r="A24" s="34" t="s">
        <v>87</v>
      </c>
      <c r="B24" s="35" t="s">
        <v>88</v>
      </c>
      <c r="C24" s="36">
        <v>1350300</v>
      </c>
      <c r="D24" s="36">
        <v>840000</v>
      </c>
      <c r="E24" s="37">
        <v>62.208398133748055</v>
      </c>
      <c r="F24" s="38">
        <v>0</v>
      </c>
      <c r="G24" s="38">
        <v>0</v>
      </c>
    </row>
    <row r="25" spans="1:7" ht="15.75" x14ac:dyDescent="0.25">
      <c r="A25" s="14" t="s">
        <v>42</v>
      </c>
      <c r="B25" s="15" t="s">
        <v>43</v>
      </c>
      <c r="C25" s="16">
        <v>243115</v>
      </c>
      <c r="D25" s="16">
        <v>182336.22</v>
      </c>
      <c r="E25" s="17">
        <v>74.999987660160826</v>
      </c>
      <c r="F25" s="39">
        <f>F26</f>
        <v>177025.41</v>
      </c>
      <c r="G25" s="39">
        <f t="shared" si="0"/>
        <v>103.00002694528429</v>
      </c>
    </row>
    <row r="26" spans="1:7" ht="15.75" outlineLevel="1" x14ac:dyDescent="0.25">
      <c r="A26" s="34" t="s">
        <v>44</v>
      </c>
      <c r="B26" s="35" t="s">
        <v>45</v>
      </c>
      <c r="C26" s="36">
        <v>243115</v>
      </c>
      <c r="D26" s="36">
        <v>182336.22</v>
      </c>
      <c r="E26" s="37">
        <v>74.999987660160826</v>
      </c>
      <c r="F26" s="38">
        <v>177025.41</v>
      </c>
      <c r="G26" s="38">
        <f t="shared" si="0"/>
        <v>103.00002694528429</v>
      </c>
    </row>
    <row r="27" spans="1:7" ht="15.75" x14ac:dyDescent="0.25">
      <c r="A27" s="68"/>
      <c r="B27" s="69"/>
      <c r="C27" s="69"/>
      <c r="D27" s="69"/>
      <c r="E27" s="70"/>
      <c r="F27" s="38"/>
      <c r="G27" s="38"/>
    </row>
    <row r="28" spans="1:7" ht="15.75" x14ac:dyDescent="0.25">
      <c r="A28" s="22" t="s">
        <v>50</v>
      </c>
      <c r="B28" s="23"/>
      <c r="C28" s="24">
        <v>6093251.9699999997</v>
      </c>
      <c r="D28" s="24">
        <v>4160718.06</v>
      </c>
      <c r="E28" s="25">
        <v>68.284030932664677</v>
      </c>
      <c r="F28" s="40">
        <f>F7+F14+F17+F19+F23+F25</f>
        <v>3568458.91</v>
      </c>
      <c r="G28" s="40">
        <f t="shared" si="0"/>
        <v>116.59705673898316</v>
      </c>
    </row>
    <row r="29" spans="1:7" x14ac:dyDescent="0.25">
      <c r="A29" s="89"/>
      <c r="B29" s="89"/>
      <c r="C29" s="89"/>
      <c r="D29" s="89"/>
      <c r="E29" s="89"/>
      <c r="F29" s="90"/>
      <c r="G29" s="90"/>
    </row>
    <row r="30" spans="1:7" x14ac:dyDescent="0.25">
      <c r="A30" s="106"/>
      <c r="B30" s="107"/>
      <c r="C30" s="107"/>
      <c r="D30" s="107"/>
      <c r="E30" s="107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104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7.7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ht="15.75" x14ac:dyDescent="0.25">
      <c r="A7" s="14" t="s">
        <v>12</v>
      </c>
      <c r="B7" s="15" t="s">
        <v>13</v>
      </c>
      <c r="C7" s="16">
        <v>4632242</v>
      </c>
      <c r="D7" s="16">
        <v>3117656.3</v>
      </c>
      <c r="E7" s="17">
        <v>67.30339865663322</v>
      </c>
      <c r="F7" s="72">
        <f>SUM(F8:F13)</f>
        <v>3190670.32</v>
      </c>
      <c r="G7" s="72">
        <f>D7/F7*100</f>
        <v>97.711640104515723</v>
      </c>
    </row>
    <row r="8" spans="1:7" ht="31.5" outlineLevel="1" x14ac:dyDescent="0.25">
      <c r="A8" s="34" t="s">
        <v>61</v>
      </c>
      <c r="B8" s="35" t="s">
        <v>62</v>
      </c>
      <c r="C8" s="36">
        <v>915320</v>
      </c>
      <c r="D8" s="36">
        <v>485250.99</v>
      </c>
      <c r="E8" s="37">
        <v>53.014354542673601</v>
      </c>
      <c r="F8" s="38">
        <v>637549.86</v>
      </c>
      <c r="G8" s="38">
        <f t="shared" ref="G8:G26" si="0">D8/F8*100</f>
        <v>76.111849510875913</v>
      </c>
    </row>
    <row r="9" spans="1:7" ht="47.25" outlineLevel="1" x14ac:dyDescent="0.25">
      <c r="A9" s="34" t="s">
        <v>14</v>
      </c>
      <c r="B9" s="35" t="s">
        <v>15</v>
      </c>
      <c r="C9" s="36">
        <v>3414721</v>
      </c>
      <c r="D9" s="36">
        <v>2340204.31</v>
      </c>
      <c r="E9" s="37">
        <v>68.532811611841794</v>
      </c>
      <c r="F9" s="38">
        <v>2096889.35</v>
      </c>
      <c r="G9" s="38">
        <f t="shared" si="0"/>
        <v>111.6036146590186</v>
      </c>
    </row>
    <row r="10" spans="1:7" ht="31.5" outlineLevel="1" x14ac:dyDescent="0.25">
      <c r="A10" s="34" t="s">
        <v>16</v>
      </c>
      <c r="B10" s="35" t="s">
        <v>17</v>
      </c>
      <c r="C10" s="36">
        <v>2820</v>
      </c>
      <c r="D10" s="36">
        <v>2820</v>
      </c>
      <c r="E10" s="37">
        <v>100</v>
      </c>
      <c r="F10" s="38">
        <v>2912</v>
      </c>
      <c r="G10" s="38">
        <f t="shared" si="0"/>
        <v>96.840659340659343</v>
      </c>
    </row>
    <row r="11" spans="1:7" ht="15.75" outlineLevel="1" x14ac:dyDescent="0.25">
      <c r="A11" s="34" t="s">
        <v>18</v>
      </c>
      <c r="B11" s="35" t="s">
        <v>19</v>
      </c>
      <c r="C11" s="36">
        <v>276181</v>
      </c>
      <c r="D11" s="36">
        <v>276181</v>
      </c>
      <c r="E11" s="37">
        <v>100</v>
      </c>
      <c r="F11" s="38">
        <v>360000</v>
      </c>
      <c r="G11" s="38">
        <f t="shared" si="0"/>
        <v>76.716944444444451</v>
      </c>
    </row>
    <row r="12" spans="1:7" ht="15.75" outlineLevel="1" x14ac:dyDescent="0.25">
      <c r="A12" s="34" t="s">
        <v>20</v>
      </c>
      <c r="B12" s="35" t="s">
        <v>21</v>
      </c>
      <c r="C12" s="36">
        <v>10000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13200</v>
      </c>
      <c r="D13" s="36">
        <v>13200</v>
      </c>
      <c r="E13" s="37">
        <v>100</v>
      </c>
      <c r="F13" s="38">
        <v>93319.11</v>
      </c>
      <c r="G13" s="38">
        <f t="shared" si="0"/>
        <v>14.145012741763182</v>
      </c>
    </row>
    <row r="14" spans="1:7" ht="31.5" x14ac:dyDescent="0.25">
      <c r="A14" s="14" t="s">
        <v>52</v>
      </c>
      <c r="B14" s="15" t="s">
        <v>53</v>
      </c>
      <c r="C14" s="16">
        <v>17800</v>
      </c>
      <c r="D14" s="16">
        <v>13320</v>
      </c>
      <c r="E14" s="17">
        <v>74.831460674157299</v>
      </c>
      <c r="F14" s="39">
        <f>SUM(F15:F16)</f>
        <v>13320</v>
      </c>
      <c r="G14" s="39">
        <f t="shared" si="0"/>
        <v>100</v>
      </c>
    </row>
    <row r="15" spans="1:7" ht="31.5" outlineLevel="1" x14ac:dyDescent="0.25">
      <c r="A15" s="34" t="s">
        <v>119</v>
      </c>
      <c r="B15" s="35" t="s">
        <v>120</v>
      </c>
      <c r="C15" s="36">
        <v>0</v>
      </c>
      <c r="D15" s="36">
        <v>0</v>
      </c>
      <c r="E15" s="37">
        <v>0</v>
      </c>
      <c r="F15" s="38">
        <v>13320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17800</v>
      </c>
      <c r="D16" s="36">
        <v>13320</v>
      </c>
      <c r="E16" s="37">
        <v>74.831460674157299</v>
      </c>
      <c r="F16" s="38">
        <v>0</v>
      </c>
      <c r="G16" s="38">
        <v>0</v>
      </c>
    </row>
    <row r="17" spans="1:7" ht="15.75" x14ac:dyDescent="0.25">
      <c r="A17" s="14" t="s">
        <v>24</v>
      </c>
      <c r="B17" s="15" t="s">
        <v>25</v>
      </c>
      <c r="C17" s="16">
        <v>669317</v>
      </c>
      <c r="D17" s="16">
        <v>0</v>
      </c>
      <c r="E17" s="17">
        <v>0</v>
      </c>
      <c r="F17" s="39">
        <f>SUM(F18)</f>
        <v>0</v>
      </c>
      <c r="G17" s="39">
        <v>0</v>
      </c>
    </row>
    <row r="18" spans="1:7" ht="15.75" outlineLevel="1" x14ac:dyDescent="0.25">
      <c r="A18" s="34" t="s">
        <v>26</v>
      </c>
      <c r="B18" s="35" t="s">
        <v>27</v>
      </c>
      <c r="C18" s="36">
        <v>669317</v>
      </c>
      <c r="D18" s="36">
        <v>0</v>
      </c>
      <c r="E18" s="37">
        <v>0</v>
      </c>
      <c r="F18" s="38">
        <v>0</v>
      </c>
      <c r="G18" s="38">
        <v>0</v>
      </c>
    </row>
    <row r="19" spans="1:7" ht="15.75" x14ac:dyDescent="0.25">
      <c r="A19" s="14" t="s">
        <v>34</v>
      </c>
      <c r="B19" s="15" t="s">
        <v>35</v>
      </c>
      <c r="C19" s="16">
        <v>1573992.64</v>
      </c>
      <c r="D19" s="16">
        <v>838087.48</v>
      </c>
      <c r="E19" s="17">
        <v>53.245959269542709</v>
      </c>
      <c r="F19" s="39">
        <f>SUM(F20:F22)</f>
        <v>2155727.0100000002</v>
      </c>
      <c r="G19" s="39">
        <f t="shared" si="0"/>
        <v>38.877254685415849</v>
      </c>
    </row>
    <row r="20" spans="1:7" ht="15.75" outlineLevel="1" x14ac:dyDescent="0.25">
      <c r="A20" s="34" t="s">
        <v>36</v>
      </c>
      <c r="B20" s="35" t="s">
        <v>37</v>
      </c>
      <c r="C20" s="36">
        <v>117819.6</v>
      </c>
      <c r="D20" s="36">
        <v>8240.7199999999993</v>
      </c>
      <c r="E20" s="37">
        <v>6.9943540803058237</v>
      </c>
      <c r="F20" s="38">
        <v>710086.68</v>
      </c>
      <c r="G20" s="38">
        <f t="shared" si="0"/>
        <v>1.1605231068409845</v>
      </c>
    </row>
    <row r="21" spans="1:7" ht="15.75" outlineLevel="1" x14ac:dyDescent="0.25">
      <c r="A21" s="34" t="s">
        <v>38</v>
      </c>
      <c r="B21" s="35" t="s">
        <v>39</v>
      </c>
      <c r="C21" s="36">
        <v>320973.03999999998</v>
      </c>
      <c r="D21" s="36">
        <v>33973.040000000001</v>
      </c>
      <c r="E21" s="37">
        <v>10.584390514542903</v>
      </c>
      <c r="F21" s="38">
        <v>835534</v>
      </c>
      <c r="G21" s="38">
        <f t="shared" si="0"/>
        <v>4.0660272352770805</v>
      </c>
    </row>
    <row r="22" spans="1:7" ht="15.75" outlineLevel="1" x14ac:dyDescent="0.25">
      <c r="A22" s="34" t="s">
        <v>40</v>
      </c>
      <c r="B22" s="35" t="s">
        <v>41</v>
      </c>
      <c r="C22" s="36">
        <v>1135200</v>
      </c>
      <c r="D22" s="36">
        <v>795873.72</v>
      </c>
      <c r="E22" s="37">
        <v>70.108678646934464</v>
      </c>
      <c r="F22" s="38">
        <v>610106.32999999996</v>
      </c>
      <c r="G22" s="38">
        <f t="shared" si="0"/>
        <v>130.4483629927262</v>
      </c>
    </row>
    <row r="23" spans="1:7" ht="15.75" x14ac:dyDescent="0.25">
      <c r="A23" s="14" t="s">
        <v>42</v>
      </c>
      <c r="B23" s="15" t="s">
        <v>43</v>
      </c>
      <c r="C23" s="16">
        <v>920115</v>
      </c>
      <c r="D23" s="16">
        <v>690085.62</v>
      </c>
      <c r="E23" s="17">
        <v>74.999931530297843</v>
      </c>
      <c r="F23" s="39">
        <f>F24</f>
        <v>669986.01</v>
      </c>
      <c r="G23" s="39">
        <f t="shared" si="0"/>
        <v>103.00000443292838</v>
      </c>
    </row>
    <row r="24" spans="1:7" ht="15.75" outlineLevel="1" x14ac:dyDescent="0.25">
      <c r="A24" s="34" t="s">
        <v>44</v>
      </c>
      <c r="B24" s="35" t="s">
        <v>45</v>
      </c>
      <c r="C24" s="36">
        <v>920115</v>
      </c>
      <c r="D24" s="36">
        <v>690085.62</v>
      </c>
      <c r="E24" s="37">
        <v>74.999931530297843</v>
      </c>
      <c r="F24" s="38">
        <v>669986.01</v>
      </c>
      <c r="G24" s="38">
        <f t="shared" si="0"/>
        <v>103.00000443292838</v>
      </c>
    </row>
    <row r="25" spans="1:7" ht="15.75" x14ac:dyDescent="0.25">
      <c r="A25" s="68"/>
      <c r="B25" s="69"/>
      <c r="C25" s="69"/>
      <c r="D25" s="69"/>
      <c r="E25" s="70"/>
      <c r="F25" s="38"/>
      <c r="G25" s="38"/>
    </row>
    <row r="26" spans="1:7" ht="15.75" x14ac:dyDescent="0.25">
      <c r="A26" s="22" t="s">
        <v>50</v>
      </c>
      <c r="B26" s="23"/>
      <c r="C26" s="24">
        <v>7813466.6399999997</v>
      </c>
      <c r="D26" s="24">
        <v>4659149.4000000004</v>
      </c>
      <c r="E26" s="25">
        <v>59.629734337740771</v>
      </c>
      <c r="F26" s="40">
        <f>F7+F14+F17+F19+F23</f>
        <v>6029703.3399999999</v>
      </c>
      <c r="G26" s="40">
        <f t="shared" si="0"/>
        <v>77.269960681017523</v>
      </c>
    </row>
    <row r="27" spans="1:7" x14ac:dyDescent="0.25">
      <c r="A27" s="89"/>
      <c r="B27" s="89"/>
      <c r="C27" s="89"/>
      <c r="D27" s="89"/>
      <c r="E27" s="89"/>
      <c r="F27" s="90"/>
      <c r="G27" s="90"/>
    </row>
    <row r="28" spans="1:7" x14ac:dyDescent="0.25">
      <c r="A28" s="106"/>
      <c r="B28" s="107"/>
      <c r="C28" s="107"/>
      <c r="D28" s="107"/>
      <c r="E28" s="107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105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4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ht="15.75" x14ac:dyDescent="0.25">
      <c r="A7" s="14" t="s">
        <v>12</v>
      </c>
      <c r="B7" s="15" t="s">
        <v>13</v>
      </c>
      <c r="C7" s="16">
        <v>3037632</v>
      </c>
      <c r="D7" s="16">
        <v>2070728.97</v>
      </c>
      <c r="E7" s="17">
        <v>68.169184746539415</v>
      </c>
      <c r="F7" s="39">
        <f>SUM(F8:F13)</f>
        <v>1458664.58</v>
      </c>
      <c r="G7" s="39">
        <f>D7/F7*100</f>
        <v>141.96059864564614</v>
      </c>
    </row>
    <row r="8" spans="1:7" ht="31.5" outlineLevel="1" x14ac:dyDescent="0.25">
      <c r="A8" s="34" t="s">
        <v>61</v>
      </c>
      <c r="B8" s="35" t="s">
        <v>62</v>
      </c>
      <c r="C8" s="36">
        <v>737708</v>
      </c>
      <c r="D8" s="36">
        <v>482750.39</v>
      </c>
      <c r="E8" s="37">
        <v>65.439223920575614</v>
      </c>
      <c r="F8" s="38">
        <v>363579.57</v>
      </c>
      <c r="G8" s="38">
        <f t="shared" ref="G8:G28" si="0">D8/F8*100</f>
        <v>132.77709470859435</v>
      </c>
    </row>
    <row r="9" spans="1:7" ht="47.25" outlineLevel="1" x14ac:dyDescent="0.25">
      <c r="A9" s="34" t="s">
        <v>14</v>
      </c>
      <c r="B9" s="35" t="s">
        <v>15</v>
      </c>
      <c r="C9" s="36">
        <v>2077556</v>
      </c>
      <c r="D9" s="36">
        <v>1367885.58</v>
      </c>
      <c r="E9" s="37">
        <v>65.841093092075496</v>
      </c>
      <c r="F9" s="38">
        <v>1090367.01</v>
      </c>
      <c r="G9" s="38">
        <f t="shared" si="0"/>
        <v>125.45184946488799</v>
      </c>
    </row>
    <row r="10" spans="1:7" ht="31.5" outlineLevel="1" x14ac:dyDescent="0.25">
      <c r="A10" s="34" t="s">
        <v>16</v>
      </c>
      <c r="B10" s="35" t="s">
        <v>17</v>
      </c>
      <c r="C10" s="36">
        <v>406</v>
      </c>
      <c r="D10" s="36">
        <v>406</v>
      </c>
      <c r="E10" s="37">
        <v>100</v>
      </c>
      <c r="F10" s="38">
        <v>418</v>
      </c>
      <c r="G10" s="38">
        <f t="shared" si="0"/>
        <v>97.129186602870803</v>
      </c>
    </row>
    <row r="11" spans="1:7" ht="15.75" outlineLevel="1" x14ac:dyDescent="0.25">
      <c r="A11" s="34" t="s">
        <v>18</v>
      </c>
      <c r="B11" s="35" t="s">
        <v>19</v>
      </c>
      <c r="C11" s="36">
        <v>210662</v>
      </c>
      <c r="D11" s="36">
        <v>210662</v>
      </c>
      <c r="E11" s="37">
        <v>100</v>
      </c>
      <c r="F11" s="38">
        <v>0</v>
      </c>
      <c r="G11" s="38">
        <v>0</v>
      </c>
    </row>
    <row r="12" spans="1:7" ht="15.75" outlineLevel="1" x14ac:dyDescent="0.25">
      <c r="A12" s="34" t="s">
        <v>20</v>
      </c>
      <c r="B12" s="35" t="s">
        <v>21</v>
      </c>
      <c r="C12" s="36">
        <v>1500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9800</v>
      </c>
      <c r="D13" s="36">
        <v>9025</v>
      </c>
      <c r="E13" s="37">
        <v>92.091836734693871</v>
      </c>
      <c r="F13" s="38">
        <v>4300</v>
      </c>
      <c r="G13" s="38">
        <f t="shared" si="0"/>
        <v>209.88372093023258</v>
      </c>
    </row>
    <row r="14" spans="1:7" ht="31.5" x14ac:dyDescent="0.25">
      <c r="A14" s="14" t="s">
        <v>52</v>
      </c>
      <c r="B14" s="15" t="s">
        <v>53</v>
      </c>
      <c r="C14" s="16">
        <v>18600</v>
      </c>
      <c r="D14" s="16">
        <v>11700</v>
      </c>
      <c r="E14" s="17">
        <v>62.903225806451616</v>
      </c>
      <c r="F14" s="39">
        <f>SUM(F15:F16)</f>
        <v>8100</v>
      </c>
      <c r="G14" s="39">
        <f t="shared" si="0"/>
        <v>144.44444444444443</v>
      </c>
    </row>
    <row r="15" spans="1:7" ht="31.5" outlineLevel="1" x14ac:dyDescent="0.25">
      <c r="A15" s="34" t="s">
        <v>119</v>
      </c>
      <c r="B15" s="35" t="s">
        <v>120</v>
      </c>
      <c r="C15" s="36">
        <v>0</v>
      </c>
      <c r="D15" s="36">
        <v>0</v>
      </c>
      <c r="E15" s="37">
        <v>0</v>
      </c>
      <c r="F15" s="38">
        <v>8100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18600</v>
      </c>
      <c r="D16" s="36">
        <v>11700</v>
      </c>
      <c r="E16" s="37">
        <v>62.903225806451616</v>
      </c>
      <c r="F16" s="38">
        <v>0</v>
      </c>
      <c r="G16" s="38">
        <v>0</v>
      </c>
    </row>
    <row r="17" spans="1:7" ht="15.75" x14ac:dyDescent="0.25">
      <c r="A17" s="14" t="s">
        <v>24</v>
      </c>
      <c r="B17" s="15" t="s">
        <v>25</v>
      </c>
      <c r="C17" s="16">
        <v>689372</v>
      </c>
      <c r="D17" s="16">
        <v>640850</v>
      </c>
      <c r="E17" s="17">
        <v>92.961419959035183</v>
      </c>
      <c r="F17" s="39">
        <f>SUM(F18:F19)</f>
        <v>133004</v>
      </c>
      <c r="G17" s="39">
        <f t="shared" si="0"/>
        <v>481.82761420709153</v>
      </c>
    </row>
    <row r="18" spans="1:7" ht="15.75" outlineLevel="1" x14ac:dyDescent="0.25">
      <c r="A18" s="34" t="s">
        <v>26</v>
      </c>
      <c r="B18" s="35" t="s">
        <v>27</v>
      </c>
      <c r="C18" s="36">
        <v>555556</v>
      </c>
      <c r="D18" s="36">
        <v>555556</v>
      </c>
      <c r="E18" s="37">
        <v>100</v>
      </c>
      <c r="F18" s="38">
        <v>0</v>
      </c>
      <c r="G18" s="38">
        <v>0</v>
      </c>
    </row>
    <row r="19" spans="1:7" ht="15.75" outlineLevel="1" x14ac:dyDescent="0.25">
      <c r="A19" s="34" t="s">
        <v>30</v>
      </c>
      <c r="B19" s="35" t="s">
        <v>31</v>
      </c>
      <c r="C19" s="36">
        <v>133816</v>
      </c>
      <c r="D19" s="36">
        <v>85294</v>
      </c>
      <c r="E19" s="37">
        <v>63.739762061337956</v>
      </c>
      <c r="F19" s="38">
        <v>133004</v>
      </c>
      <c r="G19" s="38">
        <f t="shared" si="0"/>
        <v>64.128898378996126</v>
      </c>
    </row>
    <row r="20" spans="1:7" ht="15.75" x14ac:dyDescent="0.25">
      <c r="A20" s="14" t="s">
        <v>34</v>
      </c>
      <c r="B20" s="15" t="s">
        <v>35</v>
      </c>
      <c r="C20" s="16">
        <v>1095655.8</v>
      </c>
      <c r="D20" s="16">
        <v>943842.6</v>
      </c>
      <c r="E20" s="17">
        <v>86.144079189833164</v>
      </c>
      <c r="F20" s="39">
        <f>SUM(F21:F22)</f>
        <v>264987.25</v>
      </c>
      <c r="G20" s="39">
        <f t="shared" si="0"/>
        <v>356.18415603014859</v>
      </c>
    </row>
    <row r="21" spans="1:7" ht="15.75" outlineLevel="1" x14ac:dyDescent="0.25">
      <c r="A21" s="34" t="s">
        <v>38</v>
      </c>
      <c r="B21" s="35" t="s">
        <v>39</v>
      </c>
      <c r="C21" s="36">
        <v>0</v>
      </c>
      <c r="D21" s="36">
        <v>0</v>
      </c>
      <c r="E21" s="37">
        <v>0</v>
      </c>
      <c r="F21" s="38">
        <v>8000</v>
      </c>
      <c r="G21" s="38">
        <f t="shared" si="0"/>
        <v>0</v>
      </c>
    </row>
    <row r="22" spans="1:7" ht="15.75" outlineLevel="1" x14ac:dyDescent="0.25">
      <c r="A22" s="34" t="s">
        <v>40</v>
      </c>
      <c r="B22" s="35" t="s">
        <v>41</v>
      </c>
      <c r="C22" s="36">
        <v>1095655.8</v>
      </c>
      <c r="D22" s="36">
        <v>943842.6</v>
      </c>
      <c r="E22" s="37">
        <v>86.144079189833164</v>
      </c>
      <c r="F22" s="38">
        <v>256987.25</v>
      </c>
      <c r="G22" s="38">
        <f t="shared" ref="G22:G24" si="1">D22/F22*100</f>
        <v>367.27215066117094</v>
      </c>
    </row>
    <row r="23" spans="1:7" ht="15.75" outlineLevel="1" x14ac:dyDescent="0.25">
      <c r="A23" s="42" t="s">
        <v>118</v>
      </c>
      <c r="B23" s="43" t="s">
        <v>117</v>
      </c>
      <c r="C23" s="44">
        <v>0</v>
      </c>
      <c r="D23" s="44">
        <v>0</v>
      </c>
      <c r="E23" s="45">
        <v>0</v>
      </c>
      <c r="F23" s="39">
        <f>F24</f>
        <v>105000</v>
      </c>
      <c r="G23" s="64">
        <f t="shared" si="1"/>
        <v>0</v>
      </c>
    </row>
    <row r="24" spans="1:7" ht="15.75" outlineLevel="1" x14ac:dyDescent="0.25">
      <c r="A24" s="34" t="s">
        <v>115</v>
      </c>
      <c r="B24" s="35" t="s">
        <v>121</v>
      </c>
      <c r="C24" s="36">
        <v>0</v>
      </c>
      <c r="D24" s="36">
        <v>0</v>
      </c>
      <c r="E24" s="37">
        <v>0</v>
      </c>
      <c r="F24" s="38">
        <v>105000</v>
      </c>
      <c r="G24" s="38">
        <f t="shared" si="1"/>
        <v>0</v>
      </c>
    </row>
    <row r="25" spans="1:7" ht="15.75" x14ac:dyDescent="0.25">
      <c r="A25" s="14" t="s">
        <v>42</v>
      </c>
      <c r="B25" s="15" t="s">
        <v>43</v>
      </c>
      <c r="C25" s="16">
        <v>344282</v>
      </c>
      <c r="D25" s="16">
        <v>258211.17</v>
      </c>
      <c r="E25" s="17">
        <v>74.999904148343504</v>
      </c>
      <c r="F25" s="39">
        <f>F26</f>
        <v>250690.41</v>
      </c>
      <c r="G25" s="39">
        <f t="shared" si="0"/>
        <v>103.00001902745304</v>
      </c>
    </row>
    <row r="26" spans="1:7" ht="15.75" outlineLevel="1" x14ac:dyDescent="0.25">
      <c r="A26" s="34" t="s">
        <v>44</v>
      </c>
      <c r="B26" s="35" t="s">
        <v>45</v>
      </c>
      <c r="C26" s="36">
        <v>344282</v>
      </c>
      <c r="D26" s="36">
        <v>258211.17</v>
      </c>
      <c r="E26" s="37">
        <v>74.999904148343504</v>
      </c>
      <c r="F26" s="38">
        <v>250690.41</v>
      </c>
      <c r="G26" s="38">
        <f t="shared" si="0"/>
        <v>103.00001902745304</v>
      </c>
    </row>
    <row r="27" spans="1:7" ht="15.75" x14ac:dyDescent="0.25">
      <c r="A27" s="68"/>
      <c r="B27" s="69"/>
      <c r="C27" s="69"/>
      <c r="D27" s="69"/>
      <c r="E27" s="70"/>
      <c r="F27" s="38"/>
      <c r="G27" s="38"/>
    </row>
    <row r="28" spans="1:7" ht="15.75" x14ac:dyDescent="0.25">
      <c r="A28" s="22" t="s">
        <v>50</v>
      </c>
      <c r="B28" s="23"/>
      <c r="C28" s="24">
        <v>5185541.8</v>
      </c>
      <c r="D28" s="24">
        <v>3925332.74</v>
      </c>
      <c r="E28" s="25">
        <v>75.697639540770837</v>
      </c>
      <c r="F28" s="40">
        <f>F7+F14+F17+F20+F23+F25</f>
        <v>2220446.2400000002</v>
      </c>
      <c r="G28" s="40">
        <f t="shared" si="0"/>
        <v>176.78125546511768</v>
      </c>
    </row>
    <row r="29" spans="1:7" x14ac:dyDescent="0.25">
      <c r="A29" s="89"/>
      <c r="B29" s="89"/>
      <c r="C29" s="89"/>
      <c r="D29" s="89"/>
      <c r="E29" s="89"/>
      <c r="F29" s="90"/>
      <c r="G29" s="90"/>
    </row>
    <row r="30" spans="1:7" x14ac:dyDescent="0.25">
      <c r="A30" s="106"/>
      <c r="B30" s="107"/>
      <c r="C30" s="107"/>
      <c r="D30" s="107"/>
      <c r="E30" s="107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workbookViewId="0">
      <pane ySplit="6" topLeftCell="A7" activePane="bottomLeft" state="frozen"/>
      <selection pane="bottomLeft" activeCell="A2" sqref="A2:G6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106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01.10.2021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8.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01.10.2020</v>
      </c>
      <c r="G5" s="54" t="str">
        <f>МР!G5</f>
        <v>Процент исполнения 01.10.2021 к 01.10.2020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113</v>
      </c>
      <c r="G6" s="31" t="s">
        <v>114</v>
      </c>
    </row>
    <row r="7" spans="1:7" ht="15.75" x14ac:dyDescent="0.25">
      <c r="A7" s="14" t="s">
        <v>12</v>
      </c>
      <c r="B7" s="15" t="s">
        <v>13</v>
      </c>
      <c r="C7" s="16">
        <v>4199542.67</v>
      </c>
      <c r="D7" s="16">
        <v>2837023.99</v>
      </c>
      <c r="E7" s="17">
        <v>67.555546232847306</v>
      </c>
      <c r="F7" s="39">
        <f>SUM(F8:F13)</f>
        <v>2683408.5700000003</v>
      </c>
      <c r="G7" s="39">
        <f>D7/F7*100</f>
        <v>105.72463775056067</v>
      </c>
    </row>
    <row r="8" spans="1:7" ht="31.5" outlineLevel="1" x14ac:dyDescent="0.25">
      <c r="A8" s="34" t="s">
        <v>61</v>
      </c>
      <c r="B8" s="35" t="s">
        <v>62</v>
      </c>
      <c r="C8" s="36">
        <v>939719</v>
      </c>
      <c r="D8" s="36">
        <v>707722.89</v>
      </c>
      <c r="E8" s="37">
        <v>75.312182684398209</v>
      </c>
      <c r="F8" s="38">
        <v>599196.52</v>
      </c>
      <c r="G8" s="38">
        <f t="shared" ref="G8:G25" si="0">D8/F8*100</f>
        <v>118.1119826930904</v>
      </c>
    </row>
    <row r="9" spans="1:7" ht="47.25" outlineLevel="1" x14ac:dyDescent="0.25">
      <c r="A9" s="34" t="s">
        <v>14</v>
      </c>
      <c r="B9" s="35" t="s">
        <v>15</v>
      </c>
      <c r="C9" s="36">
        <v>3020171.67</v>
      </c>
      <c r="D9" s="36">
        <v>1897674.1</v>
      </c>
      <c r="E9" s="37">
        <v>62.833319007988706</v>
      </c>
      <c r="F9" s="38">
        <v>1802932.05</v>
      </c>
      <c r="G9" s="38">
        <f t="shared" si="0"/>
        <v>105.25488744847596</v>
      </c>
    </row>
    <row r="10" spans="1:7" ht="31.5" outlineLevel="1" x14ac:dyDescent="0.25">
      <c r="A10" s="34" t="s">
        <v>16</v>
      </c>
      <c r="B10" s="35" t="s">
        <v>17</v>
      </c>
      <c r="C10" s="36">
        <v>2016</v>
      </c>
      <c r="D10" s="36">
        <v>2016</v>
      </c>
      <c r="E10" s="37">
        <v>100</v>
      </c>
      <c r="F10" s="38">
        <v>2042</v>
      </c>
      <c r="G10" s="38">
        <f t="shared" si="0"/>
        <v>98.726738491674823</v>
      </c>
    </row>
    <row r="11" spans="1:7" ht="15.75" outlineLevel="1" x14ac:dyDescent="0.25">
      <c r="A11" s="34" t="s">
        <v>18</v>
      </c>
      <c r="B11" s="35" t="s">
        <v>19</v>
      </c>
      <c r="C11" s="36">
        <v>219136</v>
      </c>
      <c r="D11" s="36">
        <v>219136</v>
      </c>
      <c r="E11" s="37">
        <v>100</v>
      </c>
      <c r="F11" s="38">
        <v>260000</v>
      </c>
      <c r="G11" s="38">
        <f t="shared" si="0"/>
        <v>84.283076923076933</v>
      </c>
    </row>
    <row r="12" spans="1:7" ht="15.75" outlineLevel="1" x14ac:dyDescent="0.25">
      <c r="A12" s="34" t="s">
        <v>20</v>
      </c>
      <c r="B12" s="35" t="s">
        <v>21</v>
      </c>
      <c r="C12" s="36">
        <v>5000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13500</v>
      </c>
      <c r="D13" s="36">
        <v>10475</v>
      </c>
      <c r="E13" s="37">
        <v>77.592592592592595</v>
      </c>
      <c r="F13" s="38">
        <v>19238</v>
      </c>
      <c r="G13" s="38">
        <f t="shared" si="0"/>
        <v>54.449526977856323</v>
      </c>
    </row>
    <row r="14" spans="1:7" ht="31.5" x14ac:dyDescent="0.25">
      <c r="A14" s="14" t="s">
        <v>52</v>
      </c>
      <c r="B14" s="15" t="s">
        <v>53</v>
      </c>
      <c r="C14" s="16">
        <v>112000</v>
      </c>
      <c r="D14" s="16">
        <v>69000</v>
      </c>
      <c r="E14" s="17">
        <v>61.607142857142854</v>
      </c>
      <c r="F14" s="39">
        <f>SUM(F15:F16)</f>
        <v>62999.71</v>
      </c>
      <c r="G14" s="39">
        <f t="shared" si="0"/>
        <v>109.52431368334869</v>
      </c>
    </row>
    <row r="15" spans="1:7" ht="31.5" outlineLevel="1" x14ac:dyDescent="0.25">
      <c r="A15" s="34" t="s">
        <v>119</v>
      </c>
      <c r="B15" s="35" t="s">
        <v>120</v>
      </c>
      <c r="C15" s="36">
        <v>0</v>
      </c>
      <c r="D15" s="36">
        <v>0</v>
      </c>
      <c r="E15" s="37">
        <v>0</v>
      </c>
      <c r="F15" s="38">
        <v>62999.71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112000</v>
      </c>
      <c r="D16" s="36">
        <v>69000</v>
      </c>
      <c r="E16" s="37">
        <v>61.607142857142854</v>
      </c>
      <c r="F16" s="38">
        <v>0</v>
      </c>
      <c r="G16" s="38">
        <v>0</v>
      </c>
    </row>
    <row r="17" spans="1:7" ht="15.75" x14ac:dyDescent="0.25">
      <c r="A17" s="14" t="s">
        <v>24</v>
      </c>
      <c r="B17" s="15" t="s">
        <v>25</v>
      </c>
      <c r="C17" s="16">
        <v>1346834</v>
      </c>
      <c r="D17" s="16">
        <v>676267</v>
      </c>
      <c r="E17" s="17">
        <v>50.211607369579326</v>
      </c>
      <c r="F17" s="39">
        <f>SUM(F18:F19)</f>
        <v>677667</v>
      </c>
      <c r="G17" s="39">
        <f t="shared" si="0"/>
        <v>99.793408857152556</v>
      </c>
    </row>
    <row r="18" spans="1:7" ht="15.75" outlineLevel="1" x14ac:dyDescent="0.25">
      <c r="A18" s="34" t="s">
        <v>26</v>
      </c>
      <c r="B18" s="35" t="s">
        <v>27</v>
      </c>
      <c r="C18" s="36">
        <v>676267</v>
      </c>
      <c r="D18" s="36">
        <v>676267</v>
      </c>
      <c r="E18" s="37">
        <v>100</v>
      </c>
      <c r="F18" s="38">
        <v>677667</v>
      </c>
      <c r="G18" s="38">
        <f t="shared" si="0"/>
        <v>99.793408857152556</v>
      </c>
    </row>
    <row r="19" spans="1:7" ht="15.75" outlineLevel="1" x14ac:dyDescent="0.25">
      <c r="A19" s="34" t="s">
        <v>107</v>
      </c>
      <c r="B19" s="35" t="s">
        <v>108</v>
      </c>
      <c r="C19" s="36">
        <v>670567</v>
      </c>
      <c r="D19" s="36">
        <v>0</v>
      </c>
      <c r="E19" s="37">
        <v>0</v>
      </c>
      <c r="F19" s="38">
        <v>0</v>
      </c>
      <c r="G19" s="38">
        <v>0</v>
      </c>
    </row>
    <row r="20" spans="1:7" ht="15.75" x14ac:dyDescent="0.25">
      <c r="A20" s="14" t="s">
        <v>34</v>
      </c>
      <c r="B20" s="15" t="s">
        <v>35</v>
      </c>
      <c r="C20" s="16">
        <v>5406854.9800000004</v>
      </c>
      <c r="D20" s="16">
        <v>3928021.31</v>
      </c>
      <c r="E20" s="17">
        <v>72.64891188185706</v>
      </c>
      <c r="F20" s="39">
        <f>SUM(F21:F23)</f>
        <v>3163548.19</v>
      </c>
      <c r="G20" s="39">
        <f t="shared" si="0"/>
        <v>124.16505373354214</v>
      </c>
    </row>
    <row r="21" spans="1:7" ht="15.75" outlineLevel="1" x14ac:dyDescent="0.25">
      <c r="A21" s="34" t="s">
        <v>36</v>
      </c>
      <c r="B21" s="35" t="s">
        <v>37</v>
      </c>
      <c r="C21" s="36">
        <v>2528225</v>
      </c>
      <c r="D21" s="36">
        <v>1610748.19</v>
      </c>
      <c r="E21" s="37">
        <v>63.710634536087568</v>
      </c>
      <c r="F21" s="38">
        <v>1909816.44</v>
      </c>
      <c r="G21" s="38">
        <f t="shared" si="0"/>
        <v>84.340471485311966</v>
      </c>
    </row>
    <row r="22" spans="1:7" ht="15.75" outlineLevel="1" x14ac:dyDescent="0.25">
      <c r="A22" s="34" t="s">
        <v>38</v>
      </c>
      <c r="B22" s="35" t="s">
        <v>39</v>
      </c>
      <c r="C22" s="36">
        <v>926532.34</v>
      </c>
      <c r="D22" s="36">
        <v>669567</v>
      </c>
      <c r="E22" s="37">
        <v>72.265907091812892</v>
      </c>
      <c r="F22" s="38">
        <v>0</v>
      </c>
      <c r="G22" s="38">
        <v>0</v>
      </c>
    </row>
    <row r="23" spans="1:7" ht="15.75" outlineLevel="1" x14ac:dyDescent="0.25">
      <c r="A23" s="34" t="s">
        <v>40</v>
      </c>
      <c r="B23" s="35" t="s">
        <v>41</v>
      </c>
      <c r="C23" s="36">
        <v>1952097.64</v>
      </c>
      <c r="D23" s="36">
        <v>1647706.12</v>
      </c>
      <c r="E23" s="37">
        <v>84.406952103072058</v>
      </c>
      <c r="F23" s="38">
        <v>1253731.75</v>
      </c>
      <c r="G23" s="38">
        <f t="shared" si="0"/>
        <v>131.42413598443207</v>
      </c>
    </row>
    <row r="24" spans="1:7" ht="15.75" x14ac:dyDescent="0.25">
      <c r="A24" s="68"/>
      <c r="B24" s="69"/>
      <c r="C24" s="69"/>
      <c r="D24" s="69"/>
      <c r="E24" s="70"/>
      <c r="F24" s="38"/>
      <c r="G24" s="38"/>
    </row>
    <row r="25" spans="1:7" ht="15.75" x14ac:dyDescent="0.25">
      <c r="A25" s="22" t="s">
        <v>50</v>
      </c>
      <c r="B25" s="23"/>
      <c r="C25" s="24">
        <v>11065231.65</v>
      </c>
      <c r="D25" s="24">
        <v>7510312.2999999998</v>
      </c>
      <c r="E25" s="25">
        <v>67.873068884192762</v>
      </c>
      <c r="F25" s="40">
        <f>F7+F14+F17+F20</f>
        <v>6587623.4700000007</v>
      </c>
      <c r="G25" s="40">
        <f t="shared" si="0"/>
        <v>114.0063990330036</v>
      </c>
    </row>
    <row r="26" spans="1:7" x14ac:dyDescent="0.25">
      <c r="A26" s="89"/>
      <c r="B26" s="89"/>
      <c r="C26" s="89"/>
      <c r="D26" s="89"/>
      <c r="E26" s="89"/>
      <c r="F26" s="90"/>
      <c r="G26" s="90"/>
    </row>
    <row r="27" spans="1:7" x14ac:dyDescent="0.25">
      <c r="A27" s="106"/>
      <c r="B27" s="107"/>
      <c r="C27" s="107"/>
      <c r="D27" s="107"/>
      <c r="E27" s="107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2021-10-05T13:04:45Z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