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Лист1" sheetId="1" r:id="rId1"/>
    <sheet name="Лист2" sheetId="2" r:id="rId2"/>
  </sheets>
  <definedNames>
    <definedName name="_xlnm.Print_Area" localSheetId="0">Лист1!$A$1:$H$215</definedName>
  </definedNames>
  <calcPr calcId="152511"/>
</workbook>
</file>

<file path=xl/calcChain.xml><?xml version="1.0" encoding="utf-8"?>
<calcChain xmlns="http://schemas.openxmlformats.org/spreadsheetml/2006/main">
  <c r="D155" i="1" l="1"/>
  <c r="F214" i="1" l="1"/>
  <c r="E214" i="1"/>
  <c r="D214" i="1"/>
  <c r="D198" i="1"/>
  <c r="D182" i="1" l="1"/>
  <c r="D192" i="1"/>
  <c r="F187" i="1"/>
  <c r="F186" i="1"/>
  <c r="F148" i="1" s="1"/>
  <c r="E187" i="1"/>
  <c r="E186" i="1"/>
  <c r="D187" i="1"/>
  <c r="D186" i="1"/>
  <c r="D176" i="1"/>
  <c r="F165" i="1"/>
  <c r="F164" i="1"/>
  <c r="E164" i="1"/>
  <c r="E165" i="1"/>
  <c r="D165" i="1"/>
  <c r="D164" i="1"/>
  <c r="D148" i="1" s="1"/>
  <c r="F160" i="1"/>
  <c r="F149" i="1" s="1"/>
  <c r="F159" i="1"/>
  <c r="E160" i="1"/>
  <c r="E159" i="1"/>
  <c r="E148" i="1" s="1"/>
  <c r="D160" i="1"/>
  <c r="D159" i="1"/>
  <c r="F155" i="1"/>
  <c r="E155" i="1"/>
  <c r="E149" i="1" s="1"/>
  <c r="D144" i="1"/>
  <c r="F139" i="1"/>
  <c r="D139" i="1"/>
  <c r="E139" i="1"/>
  <c r="F138" i="1"/>
  <c r="E138" i="1"/>
  <c r="D138" i="1"/>
  <c r="F137" i="1"/>
  <c r="E137" i="1"/>
  <c r="D137" i="1"/>
  <c r="D134" i="1"/>
  <c r="D129" i="1"/>
  <c r="F92" i="1"/>
  <c r="E92" i="1"/>
  <c r="D92" i="1"/>
  <c r="F88" i="1"/>
  <c r="F87" i="1"/>
  <c r="E88" i="1"/>
  <c r="E87" i="1"/>
  <c r="D88" i="1"/>
  <c r="D87" i="1"/>
  <c r="F82" i="1"/>
  <c r="E82" i="1"/>
  <c r="D82" i="1"/>
  <c r="F78" i="1"/>
  <c r="E78" i="1"/>
  <c r="F77" i="1"/>
  <c r="E77" i="1"/>
  <c r="D78" i="1"/>
  <c r="D77" i="1"/>
  <c r="F73" i="1"/>
  <c r="E73" i="1"/>
  <c r="D73" i="1"/>
  <c r="F40" i="1"/>
  <c r="E40" i="1"/>
  <c r="D40" i="1"/>
  <c r="F36" i="1"/>
  <c r="F35" i="1"/>
  <c r="E36" i="1"/>
  <c r="E35" i="1"/>
  <c r="D36" i="1"/>
  <c r="D35" i="1"/>
  <c r="F30" i="1"/>
  <c r="E30" i="1"/>
  <c r="D30" i="1"/>
  <c r="F26" i="1"/>
  <c r="F25" i="1"/>
  <c r="E26" i="1"/>
  <c r="E25" i="1"/>
  <c r="D26" i="1"/>
  <c r="D25" i="1"/>
  <c r="F21" i="1"/>
  <c r="E21" i="1"/>
  <c r="D21" i="1"/>
  <c r="E147" i="1"/>
  <c r="F147" i="1"/>
  <c r="G147" i="1"/>
  <c r="H147" i="1"/>
  <c r="G148" i="1"/>
  <c r="H148" i="1"/>
  <c r="G149" i="1"/>
  <c r="H149" i="1"/>
  <c r="E150" i="1"/>
  <c r="F150" i="1"/>
  <c r="G150" i="1"/>
  <c r="H150" i="1"/>
  <c r="D150" i="1"/>
  <c r="D149" i="1"/>
  <c r="D147" i="1"/>
  <c r="I177" i="1"/>
  <c r="I176" i="1"/>
  <c r="I175" i="1"/>
  <c r="I174" i="1"/>
  <c r="H173" i="1"/>
  <c r="G173" i="1"/>
  <c r="F173" i="1"/>
  <c r="E173" i="1"/>
  <c r="D173" i="1"/>
  <c r="I147" i="1" l="1"/>
  <c r="I173" i="1"/>
  <c r="I193" i="1"/>
  <c r="I192" i="1"/>
  <c r="I191" i="1"/>
  <c r="I190" i="1"/>
  <c r="H189" i="1"/>
  <c r="G189" i="1"/>
  <c r="F189" i="1"/>
  <c r="E189" i="1"/>
  <c r="D189" i="1"/>
  <c r="D195" i="1"/>
  <c r="E195" i="1"/>
  <c r="F195" i="1"/>
  <c r="G195" i="1"/>
  <c r="H195" i="1"/>
  <c r="I188" i="1"/>
  <c r="I187" i="1"/>
  <c r="I186" i="1"/>
  <c r="I185" i="1"/>
  <c r="H184" i="1"/>
  <c r="G184" i="1"/>
  <c r="F184" i="1"/>
  <c r="E184" i="1"/>
  <c r="D184" i="1"/>
  <c r="E65" i="1"/>
  <c r="F65" i="1"/>
  <c r="G65" i="1"/>
  <c r="H65" i="1"/>
  <c r="E66" i="1"/>
  <c r="F66" i="1"/>
  <c r="G66" i="1"/>
  <c r="H66" i="1"/>
  <c r="E67" i="1"/>
  <c r="F67" i="1"/>
  <c r="G67" i="1"/>
  <c r="H67" i="1"/>
  <c r="E68" i="1"/>
  <c r="F68" i="1"/>
  <c r="G68" i="1"/>
  <c r="H68" i="1"/>
  <c r="D68" i="1"/>
  <c r="D67" i="1"/>
  <c r="D66" i="1"/>
  <c r="D65" i="1"/>
  <c r="I79" i="1"/>
  <c r="I78" i="1"/>
  <c r="I77" i="1"/>
  <c r="I76" i="1"/>
  <c r="H75" i="1"/>
  <c r="G75" i="1"/>
  <c r="F75" i="1"/>
  <c r="E75" i="1"/>
  <c r="D75" i="1"/>
  <c r="I189" i="1" l="1"/>
  <c r="I184" i="1"/>
  <c r="I75" i="1"/>
  <c r="E13" i="1" l="1"/>
  <c r="F13" i="1"/>
  <c r="G13" i="1"/>
  <c r="H13" i="1"/>
  <c r="E14" i="1"/>
  <c r="F14" i="1"/>
  <c r="G14" i="1"/>
  <c r="H14" i="1"/>
  <c r="E15" i="1"/>
  <c r="F15" i="1"/>
  <c r="G15" i="1"/>
  <c r="H15" i="1"/>
  <c r="E16" i="1"/>
  <c r="F16" i="1"/>
  <c r="G16" i="1"/>
  <c r="H16" i="1"/>
  <c r="D16" i="1"/>
  <c r="D15" i="1"/>
  <c r="D14" i="1"/>
  <c r="D13" i="1"/>
  <c r="I27" i="1"/>
  <c r="I26" i="1"/>
  <c r="I25" i="1"/>
  <c r="I24" i="1"/>
  <c r="H23" i="1"/>
  <c r="G23" i="1"/>
  <c r="F23" i="1"/>
  <c r="E23" i="1"/>
  <c r="D23" i="1"/>
  <c r="I23" i="1" l="1"/>
  <c r="E206" i="1" l="1"/>
  <c r="F206" i="1"/>
  <c r="G206" i="1"/>
  <c r="H206" i="1"/>
  <c r="E207" i="1"/>
  <c r="F207" i="1"/>
  <c r="G207" i="1"/>
  <c r="H207" i="1"/>
  <c r="I207" i="1" s="1"/>
  <c r="E208" i="1"/>
  <c r="F208" i="1"/>
  <c r="G208" i="1"/>
  <c r="H208" i="1"/>
  <c r="I208" i="1" s="1"/>
  <c r="E209" i="1"/>
  <c r="F209" i="1"/>
  <c r="G209" i="1"/>
  <c r="H209" i="1"/>
  <c r="I209" i="1" s="1"/>
  <c r="D207" i="1"/>
  <c r="D208" i="1"/>
  <c r="D209" i="1"/>
  <c r="D206" i="1"/>
  <c r="I206" i="1" s="1"/>
  <c r="I215" i="1"/>
  <c r="I214" i="1"/>
  <c r="I213" i="1"/>
  <c r="I212" i="1"/>
  <c r="I211" i="1" s="1"/>
  <c r="H211" i="1"/>
  <c r="G211" i="1"/>
  <c r="F211" i="1"/>
  <c r="E211" i="1"/>
  <c r="D211" i="1"/>
  <c r="F205" i="1"/>
  <c r="G205" i="1"/>
  <c r="E205" i="1"/>
  <c r="I204" i="1"/>
  <c r="I203" i="1"/>
  <c r="I202" i="1"/>
  <c r="I201" i="1"/>
  <c r="H200" i="1"/>
  <c r="G200" i="1"/>
  <c r="F200" i="1"/>
  <c r="E200" i="1"/>
  <c r="D200" i="1"/>
  <c r="I199" i="1"/>
  <c r="I198" i="1"/>
  <c r="I197" i="1"/>
  <c r="I196" i="1"/>
  <c r="I183" i="1"/>
  <c r="I182" i="1"/>
  <c r="I181" i="1"/>
  <c r="I180" i="1"/>
  <c r="H179" i="1"/>
  <c r="G179" i="1"/>
  <c r="F179" i="1"/>
  <c r="E179" i="1"/>
  <c r="D179" i="1"/>
  <c r="I172" i="1"/>
  <c r="I171" i="1"/>
  <c r="I170" i="1"/>
  <c r="I169" i="1"/>
  <c r="H168" i="1"/>
  <c r="G168" i="1"/>
  <c r="F168" i="1"/>
  <c r="E168" i="1"/>
  <c r="D168" i="1"/>
  <c r="I166" i="1"/>
  <c r="I165" i="1"/>
  <c r="I164" i="1"/>
  <c r="I163" i="1"/>
  <c r="H162" i="1"/>
  <c r="G162" i="1"/>
  <c r="F162" i="1"/>
  <c r="E162" i="1"/>
  <c r="D162" i="1"/>
  <c r="I161" i="1"/>
  <c r="I160" i="1"/>
  <c r="I159" i="1"/>
  <c r="I158" i="1"/>
  <c r="H157" i="1"/>
  <c r="G157" i="1"/>
  <c r="F157" i="1"/>
  <c r="E157" i="1"/>
  <c r="D157" i="1"/>
  <c r="I156" i="1"/>
  <c r="I155" i="1"/>
  <c r="I154" i="1"/>
  <c r="I153" i="1"/>
  <c r="H152" i="1"/>
  <c r="G152" i="1"/>
  <c r="F152" i="1"/>
  <c r="E152" i="1"/>
  <c r="D152" i="1"/>
  <c r="I145" i="1"/>
  <c r="I144" i="1"/>
  <c r="I143" i="1"/>
  <c r="I142" i="1"/>
  <c r="H141" i="1"/>
  <c r="G141" i="1"/>
  <c r="F141" i="1"/>
  <c r="E141" i="1"/>
  <c r="D141" i="1"/>
  <c r="I140" i="1"/>
  <c r="I139" i="1"/>
  <c r="I138" i="1"/>
  <c r="I137" i="1"/>
  <c r="H136" i="1"/>
  <c r="G136" i="1"/>
  <c r="F136" i="1"/>
  <c r="E136" i="1"/>
  <c r="D136" i="1"/>
  <c r="I135" i="1"/>
  <c r="I134" i="1"/>
  <c r="I133" i="1"/>
  <c r="I132" i="1"/>
  <c r="H131" i="1"/>
  <c r="G131" i="1"/>
  <c r="F131" i="1"/>
  <c r="E131" i="1"/>
  <c r="D131" i="1"/>
  <c r="I130" i="1"/>
  <c r="I129" i="1"/>
  <c r="I128" i="1"/>
  <c r="I127" i="1"/>
  <c r="H126" i="1"/>
  <c r="G126" i="1"/>
  <c r="F126" i="1"/>
  <c r="E126" i="1"/>
  <c r="D126" i="1"/>
  <c r="I125" i="1"/>
  <c r="I124" i="1"/>
  <c r="I123" i="1"/>
  <c r="I122" i="1"/>
  <c r="H121" i="1"/>
  <c r="G121" i="1"/>
  <c r="F121" i="1"/>
  <c r="E121" i="1"/>
  <c r="D121" i="1"/>
  <c r="I120" i="1"/>
  <c r="I119" i="1"/>
  <c r="I118" i="1"/>
  <c r="I117" i="1"/>
  <c r="H116" i="1"/>
  <c r="G116" i="1"/>
  <c r="F116" i="1"/>
  <c r="E116" i="1"/>
  <c r="D116" i="1"/>
  <c r="I115" i="1"/>
  <c r="I114" i="1"/>
  <c r="I113" i="1"/>
  <c r="I112" i="1"/>
  <c r="H111" i="1"/>
  <c r="G111" i="1"/>
  <c r="F111" i="1"/>
  <c r="E111" i="1"/>
  <c r="D111" i="1"/>
  <c r="I109" i="1"/>
  <c r="I108" i="1"/>
  <c r="I107" i="1"/>
  <c r="I106" i="1"/>
  <c r="H105" i="1"/>
  <c r="G105" i="1"/>
  <c r="F105" i="1"/>
  <c r="E105" i="1"/>
  <c r="D105" i="1"/>
  <c r="I104" i="1"/>
  <c r="I103" i="1"/>
  <c r="I102" i="1"/>
  <c r="I101" i="1"/>
  <c r="H100" i="1"/>
  <c r="G100" i="1"/>
  <c r="F100" i="1"/>
  <c r="E100" i="1"/>
  <c r="D100" i="1"/>
  <c r="I99" i="1"/>
  <c r="I98" i="1"/>
  <c r="I97" i="1"/>
  <c r="I96" i="1"/>
  <c r="H95" i="1"/>
  <c r="G95" i="1"/>
  <c r="F95" i="1"/>
  <c r="E95" i="1"/>
  <c r="D95" i="1"/>
  <c r="I94" i="1"/>
  <c r="I93" i="1"/>
  <c r="I92" i="1"/>
  <c r="I91" i="1"/>
  <c r="H90" i="1"/>
  <c r="G90" i="1"/>
  <c r="F90" i="1"/>
  <c r="E90" i="1"/>
  <c r="D90" i="1"/>
  <c r="I89" i="1"/>
  <c r="I88" i="1"/>
  <c r="I87" i="1"/>
  <c r="I86" i="1"/>
  <c r="H85" i="1"/>
  <c r="G85" i="1"/>
  <c r="F85" i="1"/>
  <c r="E85" i="1"/>
  <c r="D85" i="1"/>
  <c r="I84" i="1"/>
  <c r="I83" i="1"/>
  <c r="I82" i="1"/>
  <c r="I81" i="1"/>
  <c r="H80" i="1"/>
  <c r="G80" i="1"/>
  <c r="F80" i="1"/>
  <c r="E80" i="1"/>
  <c r="D80" i="1"/>
  <c r="I74" i="1"/>
  <c r="I73" i="1"/>
  <c r="I72" i="1"/>
  <c r="I71" i="1"/>
  <c r="H70" i="1"/>
  <c r="G70" i="1"/>
  <c r="F70" i="1"/>
  <c r="E70" i="1"/>
  <c r="D70" i="1"/>
  <c r="H12" i="1"/>
  <c r="F12" i="1"/>
  <c r="I63" i="1"/>
  <c r="I62" i="1"/>
  <c r="I61" i="1"/>
  <c r="I60" i="1"/>
  <c r="H59" i="1"/>
  <c r="G59" i="1"/>
  <c r="F59" i="1"/>
  <c r="E59" i="1"/>
  <c r="D59" i="1"/>
  <c r="I58" i="1"/>
  <c r="I57" i="1"/>
  <c r="I56" i="1"/>
  <c r="I55" i="1"/>
  <c r="H54" i="1"/>
  <c r="G54" i="1"/>
  <c r="F54" i="1"/>
  <c r="E54" i="1"/>
  <c r="D54" i="1"/>
  <c r="I53" i="1"/>
  <c r="I52" i="1"/>
  <c r="I51" i="1"/>
  <c r="I50" i="1"/>
  <c r="H49" i="1"/>
  <c r="G49" i="1"/>
  <c r="F49" i="1"/>
  <c r="E49" i="1"/>
  <c r="D49" i="1"/>
  <c r="I48" i="1"/>
  <c r="I47" i="1"/>
  <c r="I46" i="1"/>
  <c r="I45" i="1"/>
  <c r="H44" i="1"/>
  <c r="G44" i="1"/>
  <c r="F44" i="1"/>
  <c r="E44" i="1"/>
  <c r="D44" i="1"/>
  <c r="I42" i="1"/>
  <c r="I41" i="1"/>
  <c r="I40" i="1"/>
  <c r="I39" i="1"/>
  <c r="H38" i="1"/>
  <c r="G38" i="1"/>
  <c r="F38" i="1"/>
  <c r="E38" i="1"/>
  <c r="D38" i="1"/>
  <c r="I37" i="1"/>
  <c r="I36" i="1"/>
  <c r="I35" i="1"/>
  <c r="I34" i="1"/>
  <c r="H33" i="1"/>
  <c r="G33" i="1"/>
  <c r="F33" i="1"/>
  <c r="E33" i="1"/>
  <c r="D33" i="1"/>
  <c r="I32" i="1"/>
  <c r="I31" i="1"/>
  <c r="I30" i="1"/>
  <c r="I29" i="1"/>
  <c r="H28" i="1"/>
  <c r="G28" i="1"/>
  <c r="F28" i="1"/>
  <c r="E28" i="1"/>
  <c r="D28" i="1"/>
  <c r="I20" i="1"/>
  <c r="I21" i="1"/>
  <c r="I22" i="1"/>
  <c r="I19" i="1"/>
  <c r="E18" i="1"/>
  <c r="F18" i="1"/>
  <c r="G18" i="1"/>
  <c r="H18" i="1"/>
  <c r="D18" i="1"/>
  <c r="I195" i="1" l="1"/>
  <c r="H205" i="1"/>
  <c r="I105" i="1"/>
  <c r="E64" i="1"/>
  <c r="D8" i="1"/>
  <c r="H8" i="1"/>
  <c r="H10" i="1"/>
  <c r="H9" i="1"/>
  <c r="F146" i="1"/>
  <c r="I179" i="1"/>
  <c r="I150" i="1"/>
  <c r="I152" i="1"/>
  <c r="D146" i="1"/>
  <c r="E146" i="1"/>
  <c r="E11" i="1"/>
  <c r="E10" i="1"/>
  <c r="E9" i="1"/>
  <c r="E8" i="1"/>
  <c r="I85" i="1"/>
  <c r="I65" i="1"/>
  <c r="D9" i="1"/>
  <c r="G11" i="1"/>
  <c r="G10" i="1"/>
  <c r="G8" i="1"/>
  <c r="F64" i="1"/>
  <c r="D10" i="1"/>
  <c r="F11" i="1"/>
  <c r="F10" i="1"/>
  <c r="F9" i="1"/>
  <c r="F8" i="1"/>
  <c r="D11" i="1"/>
  <c r="G9" i="1"/>
  <c r="G12" i="1"/>
  <c r="H11" i="1"/>
  <c r="E12" i="1"/>
  <c r="D205" i="1"/>
  <c r="I157" i="1"/>
  <c r="I162" i="1"/>
  <c r="I200" i="1"/>
  <c r="H146" i="1"/>
  <c r="I33" i="1"/>
  <c r="I54" i="1"/>
  <c r="I13" i="1"/>
  <c r="I15" i="1"/>
  <c r="I14" i="1"/>
  <c r="I121" i="1"/>
  <c r="I141" i="1"/>
  <c r="I68" i="1"/>
  <c r="I67" i="1"/>
  <c r="I66" i="1"/>
  <c r="H64" i="1"/>
  <c r="I168" i="1"/>
  <c r="I149" i="1"/>
  <c r="I148" i="1"/>
  <c r="G146" i="1"/>
  <c r="I205" i="1"/>
  <c r="G64" i="1"/>
  <c r="I90" i="1"/>
  <c r="I111" i="1"/>
  <c r="I126" i="1"/>
  <c r="I18" i="1"/>
  <c r="I44" i="1"/>
  <c r="I70" i="1"/>
  <c r="I95" i="1"/>
  <c r="I116" i="1"/>
  <c r="I131" i="1"/>
  <c r="I38" i="1"/>
  <c r="I59" i="1"/>
  <c r="I28" i="1"/>
  <c r="I49" i="1"/>
  <c r="I80" i="1"/>
  <c r="I100" i="1"/>
  <c r="I136" i="1"/>
  <c r="D64" i="1"/>
  <c r="I16" i="1"/>
  <c r="D12" i="1"/>
  <c r="I9" i="1" l="1"/>
  <c r="I10" i="1"/>
  <c r="I8" i="1"/>
  <c r="I11" i="1"/>
  <c r="I64" i="1"/>
  <c r="I12" i="1"/>
  <c r="I146" i="1"/>
  <c r="H7" i="1"/>
  <c r="I7" i="1" l="1"/>
  <c r="G7" i="1"/>
  <c r="D7" i="1" l="1"/>
  <c r="E7" i="1"/>
  <c r="F7" i="1"/>
</calcChain>
</file>

<file path=xl/sharedStrings.xml><?xml version="1.0" encoding="utf-8"?>
<sst xmlns="http://schemas.openxmlformats.org/spreadsheetml/2006/main" count="263" uniqueCount="67">
  <si>
    <t>Статус</t>
  </si>
  <si>
    <t>Муниципальная программа</t>
  </si>
  <si>
    <t>Подпрограмма 1</t>
  </si>
  <si>
    <t>Источник финансирования</t>
  </si>
  <si>
    <t>федеральный бюджет</t>
  </si>
  <si>
    <t>Всего</t>
  </si>
  <si>
    <t>республиканский бюджет</t>
  </si>
  <si>
    <t>муниципальный бюджет</t>
  </si>
  <si>
    <t>всего</t>
  </si>
  <si>
    <t>Подпрограмма 2</t>
  </si>
  <si>
    <t>Подпрограмма 3</t>
  </si>
  <si>
    <t>Подпрограмма 4</t>
  </si>
  <si>
    <t>Таблица 3</t>
  </si>
  <si>
    <t>Наименование муниципальной программы, подпрограммы, основного мероприятия</t>
  </si>
  <si>
    <t>Ресурсное обеспечение и прогнозная (справочная) оценка расходов федерального бюджета, республиканского бюджета Республики Коми, бюджета муниципального округа "Княжпогостский" и внебюджетных источников на реализацию целей муниципальной программы</t>
  </si>
  <si>
    <t>Оценка расходов (тыс. рублей)</t>
  </si>
  <si>
    <t>Развитие дошкольного образования</t>
  </si>
  <si>
    <t>внебюджетные источники</t>
  </si>
  <si>
    <t>Задача 1.1. Обеспечение доступности дошкольного образования</t>
  </si>
  <si>
    <t>Развитие образования</t>
  </si>
  <si>
    <t>Задача 1.2. Создание условий для повышения качества реализации образовательных программ дошкольного образования</t>
  </si>
  <si>
    <t>1.2.1. Укрепление материально-технической базы в дошкольных образовательных организациях</t>
  </si>
  <si>
    <t>1.2.2. Укрепление материально-технической базы и создание безопасных условий в организациях в сфере образования в рамках реализации народных инициатив</t>
  </si>
  <si>
    <t>1.2.3. Укрепление материально-технической базы и создание безопасных условий в организациях в сфере образования в Республике Коми</t>
  </si>
  <si>
    <t>Развитие общего образования</t>
  </si>
  <si>
    <t>Задача 2.1. Обеспечение доступности начального общего, основного общего, среднего общего образования</t>
  </si>
  <si>
    <t>Задача 2.2. Создание условий для повышения качества реализации образовательных программ общего образования</t>
  </si>
  <si>
    <t>2.2.2. Укрепление материально-технической базы и создание безопасных условий в организациях в сфере образования в рамках реализации народных инициатив</t>
  </si>
  <si>
    <t>2.2.3. Укрепление материально-технической базы и создание безопасных условий в организациях в сфере образования в Республике Коми</t>
  </si>
  <si>
    <t>2.2.6. Организация бесплатного горячего питания обучающихся, получающих начальное общее образование в образовательных организациях</t>
  </si>
  <si>
    <t>2.2.5. Развитие системы оценки качества образования</t>
  </si>
  <si>
    <t>Задача 3.1. Обеспечение доступности дополнительного образования</t>
  </si>
  <si>
    <t>Дети и молодёжь</t>
  </si>
  <si>
    <t>3.1.1. Выполнение планового объема оказываемых услуг, установленного муниципальным заданием</t>
  </si>
  <si>
    <t>3.1.3. Оплата муниципальными учреждениями расходов по коммунальным услугам</t>
  </si>
  <si>
    <t>Задача 3.2. Создание условий для повышения качества реализации образовательных программ</t>
  </si>
  <si>
    <t>Задача 3.3. Организация процесса оздоровления и отдыха детей</t>
  </si>
  <si>
    <t>Задача 3.4. Реализация мер по выявлению и развитию творческих и интеллектуальных способностей талантливой молодежи</t>
  </si>
  <si>
    <t>3.4.2. Проведение мероприятий для молодежи</t>
  </si>
  <si>
    <t>Обеспечение условий для реализации муниципальной программы</t>
  </si>
  <si>
    <t>2.2.1. Укрепление материально-технической базы в общеобразовательных организациях</t>
  </si>
  <si>
    <t>* Мероприятия, связанные с повышением оплаты труда отдельных категорий работников в сфере образования;</t>
  </si>
  <si>
    <t>** Мероприятия, связанные с повышением оплаты труда отдельных категорий работников в сфере образования</t>
  </si>
  <si>
    <t>1.1.1. Выполнение планового объема оказываемых услуг, установленного муниципальным заданием</t>
  </si>
  <si>
    <t>1.1.4. Оплата муниципальными учреждениями расходов по коммунальным услугам</t>
  </si>
  <si>
    <t>2.1.1. Выполнение планового объема оказываемых услуг, установленного муниципальным заданием</t>
  </si>
  <si>
    <t>2.1.4. Оплата муниципальными учреждениями расходов по коммунальным услугам</t>
  </si>
  <si>
    <t>2.1.6. Ежемесячное денежное вознаграждение за классное руководство педагогическим работникам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</si>
  <si>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2.1.7.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</si>
  <si>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2.1.8.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</si>
  <si>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3.3.1. Обеспечение деятельности лагерей с дневным пребывание детей</t>
  </si>
  <si>
    <t>3.3.2. Предоставление субсидии на мероприятия по проведению оздоровительной кампании детей</t>
  </si>
  <si>
    <t>3.3.3. Организация оздоровления и отдыха детей на базе выездных оздоровительных лагерей</t>
  </si>
  <si>
    <t>3.2.2. Укрепление материально-технической базы и создание безопасных условий в организациях дополнительного образования</t>
  </si>
  <si>
    <t>2.2.4. Проведение окружных мероприятий</t>
  </si>
  <si>
    <t>1.1.3. Субвенции на реализацию муниципальными дошкольными и общеобразовательными организациями в Республике Коми образовательных программ</t>
  </si>
  <si>
    <t>1.1.5. Субвенции на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</si>
  <si>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1.1.2. 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</si>
  <si>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2.1.3. Субвенции на реализацию муниципальными дошкольными и общеобразовательными организациями в Республике Коми образовательных программ</t>
  </si>
  <si>
    <t>2.1.2. 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</si>
  <si>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2.1.5. Субвенции на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</si>
  <si>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2.2.7. Реализация народных проектов в сфере образования, прошедших отбор в рамках проекта «Народный бюджет»</t>
  </si>
  <si>
    <t>3.1.2. 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</si>
  <si>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3.2.1. Реализация народных проектов в сфере образования, прошедших отбор в рамках проекта «Народный бюджет»</t>
  </si>
  <si>
    <t>1.2.4. Реализация народных проектов в сфере образования, прошедших отбор в рамках проекта «Народный бюджет»</t>
  </si>
  <si>
    <t>4.1.1. Организация деятельности и управления в сфере образования</t>
  </si>
  <si>
    <t>3.4.1. Создание условий для функционирования молодежных пространств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</si>
</sst>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1"/>
      <color theme="1"/>
      <name val="Calibri"/>
      <family val="2"/>
      <scheme val="minor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>
      <alignment vertical="top" wrapText="1"/>
    </xf>
    <xf numFmtId="0" fontId="2" fillId="0" borderId="5" xfId="0" applyFont="1" applyFill="1" applyBorder="1"/>
    <xf numFmtId="2" fontId="2" fillId="0" borderId="0" xfId="0" applyNumberFormat="1" applyFont="1" applyFill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0" xfId="0" applyFont="1" applyFill="1"/>
    <xf numFmtId="4" fontId="3" fillId="0" borderId="0" xfId="0" applyNumberFormat="1" applyFont="1" applyFill="1"/>
    <xf numFmtId="0" fontId="6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0" xfId="0" applyFont="1" applyFill="1"/>
    <xf numFmtId="4" fontId="1" fillId="0" borderId="0" xfId="0" applyNumberFormat="1" applyFont="1" applyFill="1"/>
    <xf numFmtId="0" fontId="8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0" fontId="10" fillId="0" borderId="0" xfId="0" applyFont="1" applyFill="1"/>
    <xf numFmtId="0" fontId="2" fillId="0" borderId="0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0" fontId="2" fillId="0" borderId="5" xfId="0" applyFont="1" applyFill="1" applyBorder="1" applyAlignment="1"/>
    <xf numFmtId="4" fontId="2" fillId="0" borderId="0" xfId="0" applyNumberFormat="1" applyFont="1" applyFill="1"/>
    <xf numFmtId="164" fontId="7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1" fontId="2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tabSelected="1" zoomScaleNormal="100" workbookViewId="0">
      <selection activeCell="B7" sqref="B7:B11"/>
    </sheetView>
  </sheetViews>
  <sheetFormatPr defaultColWidth="8.88671875" defaultRowHeight="13.8" x14ac:dyDescent="0.25"/>
  <cols>
    <col min="1" max="1" width="15.6640625" style="1" customWidth="1"/>
    <col min="2" max="2" width="32.6640625" style="1" customWidth="1"/>
    <col min="3" max="3" width="27.6640625" style="1" customWidth="1"/>
    <col min="4" max="6" width="17" style="1" customWidth="1"/>
    <col min="7" max="7" width="17" style="15" customWidth="1"/>
    <col min="8" max="8" width="17" style="1" customWidth="1"/>
    <col min="9" max="9" width="16.44140625" style="1" customWidth="1"/>
    <col min="10" max="11" width="14.44140625" style="1" bestFit="1" customWidth="1"/>
    <col min="12" max="16384" width="8.88671875" style="1"/>
  </cols>
  <sheetData>
    <row r="1" spans="1:11" x14ac:dyDescent="0.25">
      <c r="D1" s="14"/>
      <c r="E1" s="2"/>
      <c r="F1" s="2"/>
      <c r="G1" s="2"/>
      <c r="H1" s="16"/>
      <c r="I1" s="19" t="s">
        <v>12</v>
      </c>
    </row>
    <row r="2" spans="1:11" x14ac:dyDescent="0.25">
      <c r="D2" s="14"/>
      <c r="E2" s="14"/>
      <c r="F2" s="41"/>
      <c r="G2" s="41"/>
      <c r="H2" s="41"/>
    </row>
    <row r="3" spans="1:11" ht="31.2" customHeight="1" x14ac:dyDescent="0.3">
      <c r="A3" s="46" t="s">
        <v>14</v>
      </c>
      <c r="B3" s="46"/>
      <c r="C3" s="46"/>
      <c r="D3" s="46"/>
      <c r="E3" s="46"/>
      <c r="F3" s="46"/>
      <c r="G3" s="46"/>
      <c r="H3" s="46"/>
      <c r="I3" s="46"/>
    </row>
    <row r="4" spans="1:11" x14ac:dyDescent="0.25">
      <c r="A4" s="3"/>
      <c r="B4" s="20"/>
      <c r="C4" s="20"/>
      <c r="D4" s="20"/>
      <c r="E4" s="20"/>
      <c r="F4" s="20"/>
      <c r="G4" s="20"/>
      <c r="H4" s="20"/>
      <c r="I4" s="20"/>
    </row>
    <row r="5" spans="1:11" s="4" customFormat="1" ht="19.95" customHeight="1" x14ac:dyDescent="0.3">
      <c r="A5" s="45" t="s">
        <v>0</v>
      </c>
      <c r="B5" s="45" t="s">
        <v>13</v>
      </c>
      <c r="C5" s="45" t="s">
        <v>3</v>
      </c>
      <c r="D5" s="45" t="s">
        <v>15</v>
      </c>
      <c r="E5" s="45"/>
      <c r="F5" s="45"/>
      <c r="G5" s="45"/>
      <c r="H5" s="45"/>
      <c r="I5" s="47" t="s">
        <v>5</v>
      </c>
    </row>
    <row r="6" spans="1:11" s="4" customFormat="1" ht="19.95" customHeight="1" x14ac:dyDescent="0.3">
      <c r="A6" s="45"/>
      <c r="B6" s="45"/>
      <c r="C6" s="45"/>
      <c r="D6" s="5">
        <v>2026</v>
      </c>
      <c r="E6" s="5">
        <v>2027</v>
      </c>
      <c r="F6" s="5">
        <v>2028</v>
      </c>
      <c r="G6" s="5">
        <v>2029</v>
      </c>
      <c r="H6" s="5">
        <v>2030</v>
      </c>
      <c r="I6" s="47"/>
    </row>
    <row r="7" spans="1:11" s="7" customFormat="1" ht="13.95" customHeight="1" x14ac:dyDescent="0.25">
      <c r="A7" s="42" t="s">
        <v>1</v>
      </c>
      <c r="B7" s="42" t="s">
        <v>19</v>
      </c>
      <c r="C7" s="6" t="s">
        <v>5</v>
      </c>
      <c r="D7" s="23">
        <f>SUM(D8:D10)</f>
        <v>467310.24823999987</v>
      </c>
      <c r="E7" s="23">
        <f t="shared" ref="E7:G7" si="0">SUM(E8:E10)</f>
        <v>421852.89681999991</v>
      </c>
      <c r="F7" s="23">
        <f t="shared" si="0"/>
        <v>435027.66587999999</v>
      </c>
      <c r="G7" s="23">
        <f t="shared" si="0"/>
        <v>0</v>
      </c>
      <c r="H7" s="23">
        <f t="shared" ref="H7:I7" si="1">SUM(H8:H10)</f>
        <v>0</v>
      </c>
      <c r="I7" s="23">
        <f t="shared" si="1"/>
        <v>1324190.8109399998</v>
      </c>
      <c r="K7" s="8"/>
    </row>
    <row r="8" spans="1:11" s="7" customFormat="1" ht="15.6" x14ac:dyDescent="0.25">
      <c r="A8" s="43"/>
      <c r="B8" s="43"/>
      <c r="C8" s="9" t="s">
        <v>4</v>
      </c>
      <c r="D8" s="24">
        <f>D13+D65+D147+D206</f>
        <v>6162.6580000000004</v>
      </c>
      <c r="E8" s="24">
        <f t="shared" ref="E8:H8" si="2">E13+E65+E147+E206</f>
        <v>5769.54</v>
      </c>
      <c r="F8" s="24">
        <f t="shared" si="2"/>
        <v>5284.5029999999997</v>
      </c>
      <c r="G8" s="24">
        <f t="shared" si="2"/>
        <v>0</v>
      </c>
      <c r="H8" s="24">
        <f t="shared" si="2"/>
        <v>0</v>
      </c>
      <c r="I8" s="24">
        <f>SUM(D8:H8)</f>
        <v>17216.701000000001</v>
      </c>
    </row>
    <row r="9" spans="1:11" s="7" customFormat="1" ht="15.6" x14ac:dyDescent="0.25">
      <c r="A9" s="43"/>
      <c r="B9" s="43"/>
      <c r="C9" s="9" t="s">
        <v>6</v>
      </c>
      <c r="D9" s="24">
        <f>D14+D66+D148+D207</f>
        <v>340207.57335999992</v>
      </c>
      <c r="E9" s="24">
        <f t="shared" ref="E9:H11" si="3">E14+E66+E148+E207</f>
        <v>340163.09135999996</v>
      </c>
      <c r="F9" s="24">
        <f t="shared" si="3"/>
        <v>340064.62835999997</v>
      </c>
      <c r="G9" s="24">
        <f t="shared" si="3"/>
        <v>0</v>
      </c>
      <c r="H9" s="24">
        <f t="shared" si="3"/>
        <v>0</v>
      </c>
      <c r="I9" s="24">
        <f t="shared" ref="I9:I11" si="4">SUM(D9:H9)</f>
        <v>1020435.2930799999</v>
      </c>
    </row>
    <row r="10" spans="1:11" s="7" customFormat="1" ht="15.6" x14ac:dyDescent="0.25">
      <c r="A10" s="43"/>
      <c r="B10" s="43"/>
      <c r="C10" s="9" t="s">
        <v>7</v>
      </c>
      <c r="D10" s="24">
        <f>D15+D67+D149+D208</f>
        <v>120940.01687999998</v>
      </c>
      <c r="E10" s="24">
        <f t="shared" si="3"/>
        <v>75920.265459999995</v>
      </c>
      <c r="F10" s="24">
        <f t="shared" si="3"/>
        <v>89678.534519999987</v>
      </c>
      <c r="G10" s="24">
        <f t="shared" si="3"/>
        <v>0</v>
      </c>
      <c r="H10" s="24">
        <f t="shared" si="3"/>
        <v>0</v>
      </c>
      <c r="I10" s="24">
        <f t="shared" si="4"/>
        <v>286538.81685999996</v>
      </c>
    </row>
    <row r="11" spans="1:11" s="7" customFormat="1" ht="31.2" x14ac:dyDescent="0.25">
      <c r="A11" s="44"/>
      <c r="B11" s="44"/>
      <c r="C11" s="9" t="s">
        <v>17</v>
      </c>
      <c r="D11" s="24">
        <f>D16+D68+D150+D209</f>
        <v>0</v>
      </c>
      <c r="E11" s="24">
        <f t="shared" si="3"/>
        <v>0</v>
      </c>
      <c r="F11" s="24">
        <f t="shared" si="3"/>
        <v>0</v>
      </c>
      <c r="G11" s="24">
        <f t="shared" si="3"/>
        <v>0</v>
      </c>
      <c r="H11" s="24">
        <f t="shared" si="3"/>
        <v>0</v>
      </c>
      <c r="I11" s="24">
        <f t="shared" si="4"/>
        <v>0</v>
      </c>
    </row>
    <row r="12" spans="1:11" s="11" customFormat="1" ht="13.95" customHeight="1" x14ac:dyDescent="0.25">
      <c r="A12" s="39" t="s">
        <v>2</v>
      </c>
      <c r="B12" s="39" t="s">
        <v>16</v>
      </c>
      <c r="C12" s="10" t="s">
        <v>5</v>
      </c>
      <c r="D12" s="25">
        <f>SUM(D13:D16)</f>
        <v>156333.67944000001</v>
      </c>
      <c r="E12" s="25">
        <f t="shared" ref="E12:H12" si="5">SUM(E13:E16)</f>
        <v>137313.06847</v>
      </c>
      <c r="F12" s="25">
        <f t="shared" si="5"/>
        <v>143131.22146999999</v>
      </c>
      <c r="G12" s="25">
        <f t="shared" si="5"/>
        <v>0</v>
      </c>
      <c r="H12" s="25">
        <f t="shared" si="5"/>
        <v>0</v>
      </c>
      <c r="I12" s="25">
        <f>SUM(I13:I16)</f>
        <v>436777.96938000002</v>
      </c>
      <c r="K12" s="12"/>
    </row>
    <row r="13" spans="1:11" s="11" customFormat="1" x14ac:dyDescent="0.25">
      <c r="A13" s="39"/>
      <c r="B13" s="39"/>
      <c r="C13" s="17" t="s">
        <v>4</v>
      </c>
      <c r="D13" s="26">
        <f>D19+D29+D34+D39+D45+D50+D55+D60+D24</f>
        <v>0</v>
      </c>
      <c r="E13" s="26">
        <f t="shared" ref="E13:H13" si="6">E19+E29+E34+E39+E45+E50+E55+E60+E24</f>
        <v>0</v>
      </c>
      <c r="F13" s="26">
        <f t="shared" si="6"/>
        <v>0</v>
      </c>
      <c r="G13" s="26">
        <f t="shared" si="6"/>
        <v>0</v>
      </c>
      <c r="H13" s="26">
        <f t="shared" si="6"/>
        <v>0</v>
      </c>
      <c r="I13" s="26">
        <f>SUM(D13:H13)</f>
        <v>0</v>
      </c>
    </row>
    <row r="14" spans="1:11" s="11" customFormat="1" x14ac:dyDescent="0.25">
      <c r="A14" s="39"/>
      <c r="B14" s="39"/>
      <c r="C14" s="17" t="s">
        <v>6</v>
      </c>
      <c r="D14" s="26">
        <f>D20+D30+D35+D40+D46+D51+D56+D61+D25</f>
        <v>119484.27037</v>
      </c>
      <c r="E14" s="26">
        <f t="shared" ref="E14:H14" si="7">E20+E30+E35+E40+E46+E51+E56+E61+E25</f>
        <v>119484.27037</v>
      </c>
      <c r="F14" s="26">
        <f t="shared" si="7"/>
        <v>119484.27037</v>
      </c>
      <c r="G14" s="26">
        <f t="shared" si="7"/>
        <v>0</v>
      </c>
      <c r="H14" s="26">
        <f t="shared" si="7"/>
        <v>0</v>
      </c>
      <c r="I14" s="26">
        <f t="shared" ref="I14:I16" si="8">SUM(D14:H14)</f>
        <v>358452.81111000001</v>
      </c>
    </row>
    <row r="15" spans="1:11" s="11" customFormat="1" x14ac:dyDescent="0.25">
      <c r="A15" s="39"/>
      <c r="B15" s="39"/>
      <c r="C15" s="17" t="s">
        <v>7</v>
      </c>
      <c r="D15" s="26">
        <f>D21+D31+D36+D41+D47+D52+D57+D62+D26</f>
        <v>36849.409070000002</v>
      </c>
      <c r="E15" s="26">
        <f t="shared" ref="E15:H15" si="9">E21+E31+E36+E41+E47+E52+E57+E62+E26</f>
        <v>17828.798099999996</v>
      </c>
      <c r="F15" s="26">
        <f t="shared" si="9"/>
        <v>23646.951099999998</v>
      </c>
      <c r="G15" s="26">
        <f t="shared" si="9"/>
        <v>0</v>
      </c>
      <c r="H15" s="26">
        <f t="shared" si="9"/>
        <v>0</v>
      </c>
      <c r="I15" s="26">
        <f t="shared" si="8"/>
        <v>78325.158269999985</v>
      </c>
      <c r="K15" s="12"/>
    </row>
    <row r="16" spans="1:11" s="11" customFormat="1" x14ac:dyDescent="0.25">
      <c r="A16" s="39"/>
      <c r="B16" s="39"/>
      <c r="C16" s="17" t="s">
        <v>17</v>
      </c>
      <c r="D16" s="26">
        <f>D22+D32+D37+D42+D48+D53+D58+D63+D27</f>
        <v>0</v>
      </c>
      <c r="E16" s="26">
        <f t="shared" ref="E16:H16" si="10">E22+E32+E37+E42+E48+E53+E58+E63+E27</f>
        <v>0</v>
      </c>
      <c r="F16" s="26">
        <f t="shared" si="10"/>
        <v>0</v>
      </c>
      <c r="G16" s="26">
        <f t="shared" si="10"/>
        <v>0</v>
      </c>
      <c r="H16" s="26">
        <f t="shared" si="10"/>
        <v>0</v>
      </c>
      <c r="I16" s="26">
        <f t="shared" si="8"/>
        <v>0</v>
      </c>
      <c r="K16" s="12"/>
    </row>
    <row r="17" spans="1:11" s="11" customFormat="1" ht="13.95" customHeight="1" x14ac:dyDescent="0.25">
      <c r="A17" s="33" t="s">
        <v>18</v>
      </c>
      <c r="B17" s="34"/>
      <c r="C17" s="34"/>
      <c r="D17" s="34"/>
      <c r="E17" s="34"/>
      <c r="F17" s="34"/>
      <c r="G17" s="34"/>
      <c r="H17" s="34"/>
      <c r="I17" s="35"/>
    </row>
    <row r="18" spans="1:11" ht="13.95" customHeight="1" x14ac:dyDescent="0.25">
      <c r="A18" s="30">
        <v>1</v>
      </c>
      <c r="B18" s="36" t="s">
        <v>43</v>
      </c>
      <c r="C18" s="13" t="s">
        <v>8</v>
      </c>
      <c r="D18" s="27">
        <f>SUM(D19:D22)</f>
        <v>27982.128970000002</v>
      </c>
      <c r="E18" s="27">
        <f t="shared" ref="E18:I18" si="11">SUM(E19:E22)</f>
        <v>8961.518</v>
      </c>
      <c r="F18" s="27">
        <f t="shared" si="11"/>
        <v>14779.671</v>
      </c>
      <c r="G18" s="27">
        <f t="shared" si="11"/>
        <v>0</v>
      </c>
      <c r="H18" s="27">
        <f t="shared" si="11"/>
        <v>0</v>
      </c>
      <c r="I18" s="27">
        <f t="shared" si="11"/>
        <v>51723.317970000004</v>
      </c>
    </row>
    <row r="19" spans="1:11" x14ac:dyDescent="0.25">
      <c r="A19" s="31"/>
      <c r="B19" s="37"/>
      <c r="C19" s="18" t="s">
        <v>4</v>
      </c>
      <c r="D19" s="22"/>
      <c r="E19" s="22"/>
      <c r="F19" s="22"/>
      <c r="G19" s="22"/>
      <c r="H19" s="22"/>
      <c r="I19" s="28">
        <f>SUM(D19:H19)</f>
        <v>0</v>
      </c>
    </row>
    <row r="20" spans="1:11" x14ac:dyDescent="0.25">
      <c r="A20" s="31"/>
      <c r="B20" s="37"/>
      <c r="C20" s="18" t="s">
        <v>6</v>
      </c>
      <c r="D20" s="22"/>
      <c r="E20" s="22"/>
      <c r="F20" s="22"/>
      <c r="G20" s="22"/>
      <c r="H20" s="22"/>
      <c r="I20" s="28">
        <f t="shared" ref="I20:I22" si="12">SUM(D20:H20)</f>
        <v>0</v>
      </c>
    </row>
    <row r="21" spans="1:11" x14ac:dyDescent="0.25">
      <c r="A21" s="31"/>
      <c r="B21" s="37"/>
      <c r="C21" s="18" t="s">
        <v>7</v>
      </c>
      <c r="D21" s="22">
        <f>27982.12897</f>
        <v>27982.128970000002</v>
      </c>
      <c r="E21" s="22">
        <f>8961.518</f>
        <v>8961.518</v>
      </c>
      <c r="F21" s="22">
        <f>14779.671</f>
        <v>14779.671</v>
      </c>
      <c r="G21" s="22"/>
      <c r="H21" s="22"/>
      <c r="I21" s="28">
        <f t="shared" si="12"/>
        <v>51723.317970000004</v>
      </c>
    </row>
    <row r="22" spans="1:11" x14ac:dyDescent="0.25">
      <c r="A22" s="31"/>
      <c r="B22" s="38"/>
      <c r="C22" s="18" t="s">
        <v>17</v>
      </c>
      <c r="D22" s="22"/>
      <c r="E22" s="22"/>
      <c r="F22" s="22"/>
      <c r="G22" s="22"/>
      <c r="H22" s="22"/>
      <c r="I22" s="28">
        <f t="shared" si="12"/>
        <v>0</v>
      </c>
    </row>
    <row r="23" spans="1:11" ht="18.600000000000001" customHeight="1" x14ac:dyDescent="0.25">
      <c r="A23" s="31"/>
      <c r="B23" s="36" t="s">
        <v>57</v>
      </c>
      <c r="C23" s="13" t="s">
        <v>8</v>
      </c>
      <c r="D23" s="27">
        <f>SUM(D24:D27)</f>
        <v>6540.6504700000005</v>
      </c>
      <c r="E23" s="27">
        <f t="shared" ref="E23:I23" si="13">SUM(E24:E27)</f>
        <v>6540.6504700000005</v>
      </c>
      <c r="F23" s="27">
        <f t="shared" si="13"/>
        <v>6540.6504700000005</v>
      </c>
      <c r="G23" s="27">
        <f t="shared" si="13"/>
        <v>0</v>
      </c>
      <c r="H23" s="27">
        <f t="shared" si="13"/>
        <v>0</v>
      </c>
      <c r="I23" s="27">
        <f t="shared" si="13"/>
        <v>19621.951410000001</v>
      </c>
    </row>
    <row r="24" spans="1:11" ht="18.600000000000001" customHeight="1" x14ac:dyDescent="0.25">
      <c r="A24" s="31"/>
      <c r="B24" s="37"/>
      <c r="C24" s="18" t="s">
        <v>4</v>
      </c>
      <c r="D24" s="22"/>
      <c r="E24" s="22"/>
      <c r="F24" s="22"/>
      <c r="G24" s="22"/>
      <c r="H24" s="22"/>
      <c r="I24" s="28">
        <f>SUM(D24:H24)</f>
        <v>0</v>
      </c>
    </row>
    <row r="25" spans="1:11" ht="18.600000000000001" customHeight="1" x14ac:dyDescent="0.25">
      <c r="A25" s="31"/>
      <c r="B25" s="37"/>
      <c r="C25" s="18" t="s">
        <v>6</v>
      </c>
      <c r="D25" s="22">
        <f>5232.52037</f>
        <v>5232.5203700000002</v>
      </c>
      <c r="E25" s="22">
        <f>5232.52037</f>
        <v>5232.5203700000002</v>
      </c>
      <c r="F25" s="22">
        <f>5232.52037</f>
        <v>5232.5203700000002</v>
      </c>
      <c r="G25" s="22"/>
      <c r="H25" s="22"/>
      <c r="I25" s="28">
        <f t="shared" ref="I25:I27" si="14">SUM(D25:H25)</f>
        <v>15697.561110000001</v>
      </c>
    </row>
    <row r="26" spans="1:11" ht="18.600000000000001" customHeight="1" x14ac:dyDescent="0.25">
      <c r="A26" s="31"/>
      <c r="B26" s="37"/>
      <c r="C26" s="18" t="s">
        <v>7</v>
      </c>
      <c r="D26" s="22">
        <f>1308.1301</f>
        <v>1308.1301000000001</v>
      </c>
      <c r="E26" s="22">
        <f>1308.1301</f>
        <v>1308.1301000000001</v>
      </c>
      <c r="F26" s="22">
        <f>1308.1301</f>
        <v>1308.1301000000001</v>
      </c>
      <c r="G26" s="22"/>
      <c r="H26" s="22"/>
      <c r="I26" s="28">
        <f t="shared" si="14"/>
        <v>3924.3903</v>
      </c>
    </row>
    <row r="27" spans="1:11" ht="18.600000000000001" customHeight="1" x14ac:dyDescent="0.25">
      <c r="A27" s="32"/>
      <c r="B27" s="38"/>
      <c r="C27" s="18" t="s">
        <v>17</v>
      </c>
      <c r="D27" s="22"/>
      <c r="E27" s="22"/>
      <c r="F27" s="22"/>
      <c r="G27" s="22"/>
      <c r="H27" s="22"/>
      <c r="I27" s="28">
        <f t="shared" si="14"/>
        <v>0</v>
      </c>
    </row>
    <row r="28" spans="1:11" ht="13.95" customHeight="1" x14ac:dyDescent="0.25">
      <c r="A28" s="30">
        <v>2</v>
      </c>
      <c r="B28" s="36" t="s">
        <v>55</v>
      </c>
      <c r="C28" s="13" t="s">
        <v>8</v>
      </c>
      <c r="D28" s="27">
        <f>SUM(D29:D32)</f>
        <v>105142.6</v>
      </c>
      <c r="E28" s="27">
        <f t="shared" ref="E28" si="15">SUM(E29:E32)</f>
        <v>105142.6</v>
      </c>
      <c r="F28" s="27">
        <f t="shared" ref="F28" si="16">SUM(F29:F32)</f>
        <v>105142.6</v>
      </c>
      <c r="G28" s="27">
        <f t="shared" ref="G28" si="17">SUM(G29:G32)</f>
        <v>0</v>
      </c>
      <c r="H28" s="27">
        <f t="shared" ref="H28" si="18">SUM(H29:H32)</f>
        <v>0</v>
      </c>
      <c r="I28" s="27">
        <f t="shared" ref="I28" si="19">SUM(I29:I32)</f>
        <v>315427.80000000005</v>
      </c>
      <c r="K28" s="21"/>
    </row>
    <row r="29" spans="1:11" x14ac:dyDescent="0.25">
      <c r="A29" s="31"/>
      <c r="B29" s="37"/>
      <c r="C29" s="18" t="s">
        <v>4</v>
      </c>
      <c r="D29" s="22"/>
      <c r="E29" s="22"/>
      <c r="F29" s="22"/>
      <c r="G29" s="22"/>
      <c r="H29" s="22"/>
      <c r="I29" s="28">
        <f>SUM(D29:H29)</f>
        <v>0</v>
      </c>
      <c r="K29" s="21"/>
    </row>
    <row r="30" spans="1:11" x14ac:dyDescent="0.25">
      <c r="A30" s="31"/>
      <c r="B30" s="37"/>
      <c r="C30" s="18" t="s">
        <v>6</v>
      </c>
      <c r="D30" s="22">
        <f>105142.6</f>
        <v>105142.6</v>
      </c>
      <c r="E30" s="22">
        <f>105142.6</f>
        <v>105142.6</v>
      </c>
      <c r="F30" s="22">
        <f>105142.6</f>
        <v>105142.6</v>
      </c>
      <c r="G30" s="22"/>
      <c r="H30" s="22"/>
      <c r="I30" s="28">
        <f t="shared" ref="I30:I32" si="20">SUM(D30:H30)</f>
        <v>315427.80000000005</v>
      </c>
    </row>
    <row r="31" spans="1:11" x14ac:dyDescent="0.25">
      <c r="A31" s="31"/>
      <c r="B31" s="37"/>
      <c r="C31" s="18" t="s">
        <v>7</v>
      </c>
      <c r="D31" s="22"/>
      <c r="E31" s="22"/>
      <c r="F31" s="22"/>
      <c r="G31" s="22"/>
      <c r="H31" s="22"/>
      <c r="I31" s="28">
        <f t="shared" si="20"/>
        <v>0</v>
      </c>
    </row>
    <row r="32" spans="1:11" x14ac:dyDescent="0.25">
      <c r="A32" s="32"/>
      <c r="B32" s="38"/>
      <c r="C32" s="18" t="s">
        <v>17</v>
      </c>
      <c r="D32" s="22"/>
      <c r="E32" s="22"/>
      <c r="F32" s="22"/>
      <c r="G32" s="22"/>
      <c r="H32" s="22"/>
      <c r="I32" s="28">
        <f t="shared" si="20"/>
        <v>0</v>
      </c>
    </row>
    <row r="33" spans="1:9" ht="13.95" customHeight="1" x14ac:dyDescent="0.25">
      <c r="A33" s="30">
        <v>3</v>
      </c>
      <c r="B33" s="36" t="s">
        <v>44</v>
      </c>
      <c r="C33" s="13" t="s">
        <v>8</v>
      </c>
      <c r="D33" s="27">
        <f>SUM(D34:D37)</f>
        <v>15118.3</v>
      </c>
      <c r="E33" s="27">
        <f t="shared" ref="E33" si="21">SUM(E34:E37)</f>
        <v>15118.3</v>
      </c>
      <c r="F33" s="27">
        <f t="shared" ref="F33" si="22">SUM(F34:F37)</f>
        <v>15118.3</v>
      </c>
      <c r="G33" s="27">
        <f t="shared" ref="G33" si="23">SUM(G34:G37)</f>
        <v>0</v>
      </c>
      <c r="H33" s="27">
        <f t="shared" ref="H33" si="24">SUM(H34:H37)</f>
        <v>0</v>
      </c>
      <c r="I33" s="27">
        <f t="shared" ref="I33" si="25">SUM(I34:I37)</f>
        <v>45354.899999999994</v>
      </c>
    </row>
    <row r="34" spans="1:9" x14ac:dyDescent="0.25">
      <c r="A34" s="31"/>
      <c r="B34" s="37"/>
      <c r="C34" s="18" t="s">
        <v>4</v>
      </c>
      <c r="D34" s="22"/>
      <c r="E34" s="22"/>
      <c r="F34" s="22"/>
      <c r="G34" s="22"/>
      <c r="H34" s="22"/>
      <c r="I34" s="28">
        <f>SUM(D34:H34)</f>
        <v>0</v>
      </c>
    </row>
    <row r="35" spans="1:9" x14ac:dyDescent="0.25">
      <c r="A35" s="31"/>
      <c r="B35" s="37"/>
      <c r="C35" s="18" t="s">
        <v>6</v>
      </c>
      <c r="D35" s="22">
        <f t="shared" ref="D35:F36" si="26">7559.15</f>
        <v>7559.15</v>
      </c>
      <c r="E35" s="22">
        <f t="shared" si="26"/>
        <v>7559.15</v>
      </c>
      <c r="F35" s="22">
        <f t="shared" si="26"/>
        <v>7559.15</v>
      </c>
      <c r="G35" s="22"/>
      <c r="H35" s="22"/>
      <c r="I35" s="28">
        <f t="shared" ref="I35:I37" si="27">SUM(D35:H35)</f>
        <v>22677.449999999997</v>
      </c>
    </row>
    <row r="36" spans="1:9" x14ac:dyDescent="0.25">
      <c r="A36" s="31"/>
      <c r="B36" s="37"/>
      <c r="C36" s="18" t="s">
        <v>7</v>
      </c>
      <c r="D36" s="22">
        <f t="shared" si="26"/>
        <v>7559.15</v>
      </c>
      <c r="E36" s="22">
        <f t="shared" si="26"/>
        <v>7559.15</v>
      </c>
      <c r="F36" s="22">
        <f t="shared" si="26"/>
        <v>7559.15</v>
      </c>
      <c r="G36" s="22"/>
      <c r="H36" s="22"/>
      <c r="I36" s="28">
        <f t="shared" si="27"/>
        <v>22677.449999999997</v>
      </c>
    </row>
    <row r="37" spans="1:9" x14ac:dyDescent="0.25">
      <c r="A37" s="32"/>
      <c r="B37" s="38"/>
      <c r="C37" s="18" t="s">
        <v>17</v>
      </c>
      <c r="D37" s="22"/>
      <c r="E37" s="22"/>
      <c r="F37" s="22"/>
      <c r="G37" s="22"/>
      <c r="H37" s="22"/>
      <c r="I37" s="28">
        <f t="shared" si="27"/>
        <v>0</v>
      </c>
    </row>
    <row r="38" spans="1:9" ht="21" customHeight="1" x14ac:dyDescent="0.25">
      <c r="A38" s="30">
        <v>4</v>
      </c>
      <c r="B38" s="36" t="s">
        <v>56</v>
      </c>
      <c r="C38" s="13" t="s">
        <v>8</v>
      </c>
      <c r="D38" s="27">
        <f>SUM(D39:D42)</f>
        <v>1550</v>
      </c>
      <c r="E38" s="27">
        <f t="shared" ref="E38" si="28">SUM(E39:E42)</f>
        <v>1550</v>
      </c>
      <c r="F38" s="27">
        <f t="shared" ref="F38" si="29">SUM(F39:F42)</f>
        <v>1550</v>
      </c>
      <c r="G38" s="27">
        <f t="shared" ref="G38" si="30">SUM(G39:G42)</f>
        <v>0</v>
      </c>
      <c r="H38" s="27">
        <f t="shared" ref="H38" si="31">SUM(H39:H42)</f>
        <v>0</v>
      </c>
      <c r="I38" s="27">
        <f t="shared" ref="I38" si="32">SUM(I39:I42)</f>
        <v>4650</v>
      </c>
    </row>
    <row r="39" spans="1:9" ht="21" customHeight="1" x14ac:dyDescent="0.25">
      <c r="A39" s="31"/>
      <c r="B39" s="37"/>
      <c r="C39" s="18" t="s">
        <v>4</v>
      </c>
      <c r="D39" s="22"/>
      <c r="E39" s="22"/>
      <c r="F39" s="22"/>
      <c r="G39" s="22"/>
      <c r="H39" s="22"/>
      <c r="I39" s="28">
        <f>SUM(D39:H39)</f>
        <v>0</v>
      </c>
    </row>
    <row r="40" spans="1:9" ht="21" customHeight="1" x14ac:dyDescent="0.25">
      <c r="A40" s="31"/>
      <c r="B40" s="37"/>
      <c r="C40" s="18" t="s">
        <v>6</v>
      </c>
      <c r="D40" s="22">
        <f>1550</f>
        <v>1550</v>
      </c>
      <c r="E40" s="22">
        <f>1550</f>
        <v>1550</v>
      </c>
      <c r="F40" s="22">
        <f>1550</f>
        <v>1550</v>
      </c>
      <c r="G40" s="22"/>
      <c r="H40" s="22"/>
      <c r="I40" s="28">
        <f t="shared" ref="I40:I42" si="33">SUM(D40:H40)</f>
        <v>4650</v>
      </c>
    </row>
    <row r="41" spans="1:9" ht="21" customHeight="1" x14ac:dyDescent="0.25">
      <c r="A41" s="31"/>
      <c r="B41" s="37"/>
      <c r="C41" s="18" t="s">
        <v>7</v>
      </c>
      <c r="D41" s="22"/>
      <c r="E41" s="22"/>
      <c r="F41" s="22"/>
      <c r="G41" s="22"/>
      <c r="H41" s="22"/>
      <c r="I41" s="28">
        <f t="shared" si="33"/>
        <v>0</v>
      </c>
    </row>
    <row r="42" spans="1:9" ht="21" customHeight="1" x14ac:dyDescent="0.25">
      <c r="A42" s="32"/>
      <c r="B42" s="38"/>
      <c r="C42" s="18" t="s">
        <v>17</v>
      </c>
      <c r="D42" s="22"/>
      <c r="E42" s="22"/>
      <c r="F42" s="22"/>
      <c r="G42" s="22"/>
      <c r="H42" s="22"/>
      <c r="I42" s="28">
        <f t="shared" si="33"/>
        <v>0</v>
      </c>
    </row>
    <row r="43" spans="1:9" hidden="1" x14ac:dyDescent="0.25">
      <c r="A43" s="33" t="s">
        <v>20</v>
      </c>
      <c r="B43" s="34"/>
      <c r="C43" s="34"/>
      <c r="D43" s="34"/>
      <c r="E43" s="34"/>
      <c r="F43" s="34"/>
      <c r="G43" s="34"/>
      <c r="H43" s="34"/>
      <c r="I43" s="35"/>
    </row>
    <row r="44" spans="1:9" ht="13.95" hidden="1" customHeight="1" x14ac:dyDescent="0.25">
      <c r="A44" s="30">
        <v>5</v>
      </c>
      <c r="B44" s="36" t="s">
        <v>21</v>
      </c>
      <c r="C44" s="13" t="s">
        <v>8</v>
      </c>
      <c r="D44" s="27">
        <f>SUM(D45:D48)</f>
        <v>0</v>
      </c>
      <c r="E44" s="27">
        <f t="shared" ref="E44" si="34">SUM(E45:E48)</f>
        <v>0</v>
      </c>
      <c r="F44" s="27">
        <f t="shared" ref="F44" si="35">SUM(F45:F48)</f>
        <v>0</v>
      </c>
      <c r="G44" s="27">
        <f t="shared" ref="G44" si="36">SUM(G45:G48)</f>
        <v>0</v>
      </c>
      <c r="H44" s="27">
        <f t="shared" ref="H44" si="37">SUM(H45:H48)</f>
        <v>0</v>
      </c>
      <c r="I44" s="27">
        <f t="shared" ref="I44" si="38">SUM(I45:I48)</f>
        <v>0</v>
      </c>
    </row>
    <row r="45" spans="1:9" hidden="1" x14ac:dyDescent="0.25">
      <c r="A45" s="31"/>
      <c r="B45" s="37"/>
      <c r="C45" s="18" t="s">
        <v>4</v>
      </c>
      <c r="D45" s="22"/>
      <c r="E45" s="22"/>
      <c r="F45" s="22"/>
      <c r="G45" s="22"/>
      <c r="H45" s="22"/>
      <c r="I45" s="28">
        <f>SUM(D45:H45)</f>
        <v>0</v>
      </c>
    </row>
    <row r="46" spans="1:9" hidden="1" x14ac:dyDescent="0.25">
      <c r="A46" s="31"/>
      <c r="B46" s="37"/>
      <c r="C46" s="18" t="s">
        <v>6</v>
      </c>
      <c r="D46" s="22"/>
      <c r="E46" s="22"/>
      <c r="F46" s="22"/>
      <c r="G46" s="22"/>
      <c r="H46" s="22"/>
      <c r="I46" s="28">
        <f t="shared" ref="I46:I48" si="39">SUM(D46:H46)</f>
        <v>0</v>
      </c>
    </row>
    <row r="47" spans="1:9" hidden="1" x14ac:dyDescent="0.25">
      <c r="A47" s="31"/>
      <c r="B47" s="37"/>
      <c r="C47" s="18" t="s">
        <v>7</v>
      </c>
      <c r="D47" s="22"/>
      <c r="E47" s="22"/>
      <c r="F47" s="22"/>
      <c r="G47" s="22"/>
      <c r="H47" s="22"/>
      <c r="I47" s="28">
        <f t="shared" si="39"/>
        <v>0</v>
      </c>
    </row>
    <row r="48" spans="1:9" hidden="1" x14ac:dyDescent="0.25">
      <c r="A48" s="32"/>
      <c r="B48" s="38"/>
      <c r="C48" s="18" t="s">
        <v>17</v>
      </c>
      <c r="D48" s="22"/>
      <c r="E48" s="22"/>
      <c r="F48" s="22"/>
      <c r="G48" s="22"/>
      <c r="H48" s="22"/>
      <c r="I48" s="28">
        <f t="shared" si="39"/>
        <v>0</v>
      </c>
    </row>
    <row r="49" spans="1:11" ht="13.95" hidden="1" customHeight="1" x14ac:dyDescent="0.25">
      <c r="A49" s="30">
        <v>6</v>
      </c>
      <c r="B49" s="36" t="s">
        <v>22</v>
      </c>
      <c r="C49" s="13" t="s">
        <v>8</v>
      </c>
      <c r="D49" s="27">
        <f>SUM(D50:D53)</f>
        <v>0</v>
      </c>
      <c r="E49" s="27">
        <f t="shared" ref="E49" si="40">SUM(E50:E53)</f>
        <v>0</v>
      </c>
      <c r="F49" s="27">
        <f t="shared" ref="F49" si="41">SUM(F50:F53)</f>
        <v>0</v>
      </c>
      <c r="G49" s="27">
        <f t="shared" ref="G49" si="42">SUM(G50:G53)</f>
        <v>0</v>
      </c>
      <c r="H49" s="27">
        <f t="shared" ref="H49" si="43">SUM(H50:H53)</f>
        <v>0</v>
      </c>
      <c r="I49" s="27">
        <f t="shared" ref="I49" si="44">SUM(I50:I53)</f>
        <v>0</v>
      </c>
    </row>
    <row r="50" spans="1:11" hidden="1" x14ac:dyDescent="0.25">
      <c r="A50" s="31"/>
      <c r="B50" s="37"/>
      <c r="C50" s="18" t="s">
        <v>4</v>
      </c>
      <c r="D50" s="22"/>
      <c r="E50" s="22"/>
      <c r="F50" s="22"/>
      <c r="G50" s="22"/>
      <c r="H50" s="22"/>
      <c r="I50" s="28">
        <f>SUM(D50:H50)</f>
        <v>0</v>
      </c>
    </row>
    <row r="51" spans="1:11" hidden="1" x14ac:dyDescent="0.25">
      <c r="A51" s="31"/>
      <c r="B51" s="37"/>
      <c r="C51" s="18" t="s">
        <v>6</v>
      </c>
      <c r="D51" s="22"/>
      <c r="E51" s="22"/>
      <c r="F51" s="22"/>
      <c r="G51" s="22"/>
      <c r="H51" s="22"/>
      <c r="I51" s="28">
        <f t="shared" ref="I51:I53" si="45">SUM(D51:H51)</f>
        <v>0</v>
      </c>
    </row>
    <row r="52" spans="1:11" hidden="1" x14ac:dyDescent="0.25">
      <c r="A52" s="31"/>
      <c r="B52" s="37"/>
      <c r="C52" s="18" t="s">
        <v>7</v>
      </c>
      <c r="D52" s="22"/>
      <c r="E52" s="22"/>
      <c r="F52" s="22"/>
      <c r="G52" s="22"/>
      <c r="H52" s="22"/>
      <c r="I52" s="28">
        <f t="shared" si="45"/>
        <v>0</v>
      </c>
    </row>
    <row r="53" spans="1:11" hidden="1" x14ac:dyDescent="0.25">
      <c r="A53" s="32"/>
      <c r="B53" s="38"/>
      <c r="C53" s="18" t="s">
        <v>17</v>
      </c>
      <c r="D53" s="22"/>
      <c r="E53" s="22"/>
      <c r="F53" s="22"/>
      <c r="G53" s="22"/>
      <c r="H53" s="22"/>
      <c r="I53" s="28">
        <f t="shared" si="45"/>
        <v>0</v>
      </c>
    </row>
    <row r="54" spans="1:11" ht="13.95" hidden="1" customHeight="1" x14ac:dyDescent="0.25">
      <c r="A54" s="30">
        <v>7</v>
      </c>
      <c r="B54" s="36" t="s">
        <v>23</v>
      </c>
      <c r="C54" s="13" t="s">
        <v>8</v>
      </c>
      <c r="D54" s="27">
        <f>SUM(D55:D58)</f>
        <v>0</v>
      </c>
      <c r="E54" s="27">
        <f t="shared" ref="E54" si="46">SUM(E55:E58)</f>
        <v>0</v>
      </c>
      <c r="F54" s="27">
        <f t="shared" ref="F54" si="47">SUM(F55:F58)</f>
        <v>0</v>
      </c>
      <c r="G54" s="27">
        <f t="shared" ref="G54" si="48">SUM(G55:G58)</f>
        <v>0</v>
      </c>
      <c r="H54" s="27">
        <f t="shared" ref="H54" si="49">SUM(H55:H58)</f>
        <v>0</v>
      </c>
      <c r="I54" s="27">
        <f t="shared" ref="I54" si="50">SUM(I55:I58)</f>
        <v>0</v>
      </c>
    </row>
    <row r="55" spans="1:11" hidden="1" x14ac:dyDescent="0.25">
      <c r="A55" s="31"/>
      <c r="B55" s="37"/>
      <c r="C55" s="18" t="s">
        <v>4</v>
      </c>
      <c r="D55" s="22"/>
      <c r="E55" s="22"/>
      <c r="F55" s="22"/>
      <c r="G55" s="22"/>
      <c r="H55" s="22"/>
      <c r="I55" s="28">
        <f>SUM(D55:H55)</f>
        <v>0</v>
      </c>
    </row>
    <row r="56" spans="1:11" hidden="1" x14ac:dyDescent="0.25">
      <c r="A56" s="31"/>
      <c r="B56" s="37"/>
      <c r="C56" s="18" t="s">
        <v>6</v>
      </c>
      <c r="D56" s="22"/>
      <c r="E56" s="22"/>
      <c r="F56" s="22"/>
      <c r="G56" s="22"/>
      <c r="H56" s="22"/>
      <c r="I56" s="28">
        <f t="shared" ref="I56:I58" si="51">SUM(D56:H56)</f>
        <v>0</v>
      </c>
    </row>
    <row r="57" spans="1:11" hidden="1" x14ac:dyDescent="0.25">
      <c r="A57" s="31"/>
      <c r="B57" s="37"/>
      <c r="C57" s="18" t="s">
        <v>7</v>
      </c>
      <c r="D57" s="22"/>
      <c r="E57" s="22"/>
      <c r="F57" s="22"/>
      <c r="G57" s="22"/>
      <c r="H57" s="22"/>
      <c r="I57" s="28">
        <f t="shared" si="51"/>
        <v>0</v>
      </c>
    </row>
    <row r="58" spans="1:11" hidden="1" x14ac:dyDescent="0.25">
      <c r="A58" s="32"/>
      <c r="B58" s="38"/>
      <c r="C58" s="18" t="s">
        <v>17</v>
      </c>
      <c r="D58" s="22"/>
      <c r="E58" s="22"/>
      <c r="F58" s="22"/>
      <c r="G58" s="22"/>
      <c r="H58" s="22"/>
      <c r="I58" s="28">
        <f t="shared" si="51"/>
        <v>0</v>
      </c>
    </row>
    <row r="59" spans="1:11" ht="13.95" hidden="1" customHeight="1" x14ac:dyDescent="0.25">
      <c r="A59" s="30">
        <v>8</v>
      </c>
      <c r="B59" s="36" t="s">
        <v>64</v>
      </c>
      <c r="C59" s="13" t="s">
        <v>8</v>
      </c>
      <c r="D59" s="27">
        <f>SUM(D60:D63)</f>
        <v>0</v>
      </c>
      <c r="E59" s="27">
        <f t="shared" ref="E59" si="52">SUM(E60:E63)</f>
        <v>0</v>
      </c>
      <c r="F59" s="27">
        <f t="shared" ref="F59" si="53">SUM(F60:F63)</f>
        <v>0</v>
      </c>
      <c r="G59" s="27">
        <f t="shared" ref="G59" si="54">SUM(G60:G63)</f>
        <v>0</v>
      </c>
      <c r="H59" s="27">
        <f t="shared" ref="H59" si="55">SUM(H60:H63)</f>
        <v>0</v>
      </c>
      <c r="I59" s="27">
        <f t="shared" ref="I59" si="56">SUM(I60:I63)</f>
        <v>0</v>
      </c>
    </row>
    <row r="60" spans="1:11" hidden="1" x14ac:dyDescent="0.25">
      <c r="A60" s="31"/>
      <c r="B60" s="37"/>
      <c r="C60" s="18" t="s">
        <v>4</v>
      </c>
      <c r="D60" s="22"/>
      <c r="E60" s="22"/>
      <c r="F60" s="22"/>
      <c r="G60" s="22"/>
      <c r="H60" s="22"/>
      <c r="I60" s="28">
        <f>SUM(D60:H60)</f>
        <v>0</v>
      </c>
    </row>
    <row r="61" spans="1:11" hidden="1" x14ac:dyDescent="0.25">
      <c r="A61" s="31"/>
      <c r="B61" s="37"/>
      <c r="C61" s="18" t="s">
        <v>6</v>
      </c>
      <c r="D61" s="22"/>
      <c r="E61" s="22"/>
      <c r="F61" s="22"/>
      <c r="G61" s="22"/>
      <c r="H61" s="22"/>
      <c r="I61" s="28">
        <f t="shared" ref="I61:I63" si="57">SUM(D61:H61)</f>
        <v>0</v>
      </c>
    </row>
    <row r="62" spans="1:11" hidden="1" x14ac:dyDescent="0.25">
      <c r="A62" s="31"/>
      <c r="B62" s="37"/>
      <c r="C62" s="18" t="s">
        <v>7</v>
      </c>
      <c r="D62" s="22"/>
      <c r="E62" s="22"/>
      <c r="F62" s="22"/>
      <c r="G62" s="22"/>
      <c r="H62" s="22"/>
      <c r="I62" s="28">
        <f t="shared" si="57"/>
        <v>0</v>
      </c>
    </row>
    <row r="63" spans="1:11" hidden="1" x14ac:dyDescent="0.25">
      <c r="A63" s="32"/>
      <c r="B63" s="38"/>
      <c r="C63" s="18" t="s">
        <v>17</v>
      </c>
      <c r="D63" s="22"/>
      <c r="E63" s="22"/>
      <c r="F63" s="22"/>
      <c r="G63" s="22"/>
      <c r="H63" s="22"/>
      <c r="I63" s="28">
        <f t="shared" si="57"/>
        <v>0</v>
      </c>
    </row>
    <row r="64" spans="1:11" s="11" customFormat="1" ht="13.95" customHeight="1" x14ac:dyDescent="0.25">
      <c r="A64" s="39" t="s">
        <v>9</v>
      </c>
      <c r="B64" s="39" t="s">
        <v>24</v>
      </c>
      <c r="C64" s="10" t="s">
        <v>5</v>
      </c>
      <c r="D64" s="25">
        <f>SUM(D65:D68)</f>
        <v>262397.29241999995</v>
      </c>
      <c r="E64" s="25">
        <f t="shared" ref="E64" si="58">SUM(E65:E68)</f>
        <v>243467.77407999997</v>
      </c>
      <c r="F64" s="25">
        <f t="shared" ref="F64" si="59">SUM(F65:F68)</f>
        <v>246660.96613999997</v>
      </c>
      <c r="G64" s="25">
        <f t="shared" ref="G64" si="60">SUM(G65:G68)</f>
        <v>0</v>
      </c>
      <c r="H64" s="25">
        <f t="shared" ref="H64" si="61">SUM(H65:H68)</f>
        <v>0</v>
      </c>
      <c r="I64" s="25">
        <f>SUM(I65:I68)</f>
        <v>752526.03263999987</v>
      </c>
      <c r="K64" s="12"/>
    </row>
    <row r="65" spans="1:11" s="11" customFormat="1" x14ac:dyDescent="0.25">
      <c r="A65" s="39"/>
      <c r="B65" s="39"/>
      <c r="C65" s="17" t="s">
        <v>4</v>
      </c>
      <c r="D65" s="26">
        <f>D71+D81+D86+D91+D96+D101+D106+D112+D117+D122+D127+D132+D137+D142+D76</f>
        <v>6162.6580000000004</v>
      </c>
      <c r="E65" s="26">
        <f t="shared" ref="E65:H65" si="62">E71+E81+E86+E91+E96+E101+E106+E112+E117+E122+E127+E132+E137+E142+E76</f>
        <v>5769.54</v>
      </c>
      <c r="F65" s="26">
        <f t="shared" si="62"/>
        <v>5284.5029999999997</v>
      </c>
      <c r="G65" s="26">
        <f t="shared" si="62"/>
        <v>0</v>
      </c>
      <c r="H65" s="26">
        <f t="shared" si="62"/>
        <v>0</v>
      </c>
      <c r="I65" s="26">
        <f>SUM(D65:H65)</f>
        <v>17216.701000000001</v>
      </c>
    </row>
    <row r="66" spans="1:11" s="11" customFormat="1" x14ac:dyDescent="0.25">
      <c r="A66" s="39"/>
      <c r="B66" s="39"/>
      <c r="C66" s="17" t="s">
        <v>6</v>
      </c>
      <c r="D66" s="26">
        <f>D72+D82+D87+D92+D97+D102+D107+D113+D118+D123+D128+D133+D138+D143+D77</f>
        <v>213883.32162999996</v>
      </c>
      <c r="E66" s="26">
        <f t="shared" ref="E66:H66" si="63">E72+E82+E87+E92+E97+E102+E107+E113+E118+E123+E128+E133+E138+E143+E77</f>
        <v>213838.83962999997</v>
      </c>
      <c r="F66" s="26">
        <f t="shared" si="63"/>
        <v>213740.37662999998</v>
      </c>
      <c r="G66" s="26">
        <f t="shared" si="63"/>
        <v>0</v>
      </c>
      <c r="H66" s="26">
        <f t="shared" si="63"/>
        <v>0</v>
      </c>
      <c r="I66" s="26">
        <f t="shared" ref="I66:I68" si="64">SUM(D66:H66)</f>
        <v>641462.53788999992</v>
      </c>
    </row>
    <row r="67" spans="1:11" s="11" customFormat="1" x14ac:dyDescent="0.25">
      <c r="A67" s="39"/>
      <c r="B67" s="39"/>
      <c r="C67" s="17" t="s">
        <v>7</v>
      </c>
      <c r="D67" s="26">
        <f>D73+D83+D88+D93+D98+D103+D108+D114+D119+D124+D129+D134+D139+D144+D78</f>
        <v>42351.312789999996</v>
      </c>
      <c r="E67" s="26">
        <f t="shared" ref="E67:H67" si="65">E73+E83+E88+E93+E98+E103+E108+E114+E119+E124+E129+E134+E139+E144+E78</f>
        <v>23859.394450000003</v>
      </c>
      <c r="F67" s="26">
        <f t="shared" si="65"/>
        <v>27636.086510000001</v>
      </c>
      <c r="G67" s="26">
        <f t="shared" si="65"/>
        <v>0</v>
      </c>
      <c r="H67" s="26">
        <f t="shared" si="65"/>
        <v>0</v>
      </c>
      <c r="I67" s="26">
        <f t="shared" si="64"/>
        <v>93846.793750000012</v>
      </c>
      <c r="K67" s="12"/>
    </row>
    <row r="68" spans="1:11" s="11" customFormat="1" x14ac:dyDescent="0.25">
      <c r="A68" s="39"/>
      <c r="B68" s="39"/>
      <c r="C68" s="17" t="s">
        <v>17</v>
      </c>
      <c r="D68" s="26">
        <f>D74+D84+D89+D94+D99+D104+D109+D115+D120+D125+D130+D135+D140+D145+D79</f>
        <v>0</v>
      </c>
      <c r="E68" s="26">
        <f t="shared" ref="E68:H68" si="66">E74+E84+E89+E94+E99+E104+E109+E115+E120+E125+E130+E135+E140+E145+E79</f>
        <v>0</v>
      </c>
      <c r="F68" s="26">
        <f t="shared" si="66"/>
        <v>0</v>
      </c>
      <c r="G68" s="26">
        <f t="shared" si="66"/>
        <v>0</v>
      </c>
      <c r="H68" s="26">
        <f t="shared" si="66"/>
        <v>0</v>
      </c>
      <c r="I68" s="26">
        <f t="shared" si="64"/>
        <v>0</v>
      </c>
      <c r="K68" s="12"/>
    </row>
    <row r="69" spans="1:11" s="11" customFormat="1" ht="13.95" customHeight="1" x14ac:dyDescent="0.25">
      <c r="A69" s="33" t="s">
        <v>25</v>
      </c>
      <c r="B69" s="34"/>
      <c r="C69" s="34"/>
      <c r="D69" s="34"/>
      <c r="E69" s="34"/>
      <c r="F69" s="34"/>
      <c r="G69" s="34"/>
      <c r="H69" s="34"/>
      <c r="I69" s="35"/>
    </row>
    <row r="70" spans="1:11" ht="13.95" customHeight="1" x14ac:dyDescent="0.25">
      <c r="A70" s="30">
        <v>5</v>
      </c>
      <c r="B70" s="36" t="s">
        <v>45</v>
      </c>
      <c r="C70" s="13" t="s">
        <v>8</v>
      </c>
      <c r="D70" s="27">
        <f>SUM(D71:D74)</f>
        <v>24993.204249999999</v>
      </c>
      <c r="E70" s="27">
        <f t="shared" ref="E70" si="67">SUM(E71:E74)</f>
        <v>6724.5950000000003</v>
      </c>
      <c r="F70" s="27">
        <f t="shared" ref="F70" si="68">SUM(F71:F74)</f>
        <v>10507.181</v>
      </c>
      <c r="G70" s="27">
        <f t="shared" ref="G70" si="69">SUM(G71:G74)</f>
        <v>0</v>
      </c>
      <c r="H70" s="27">
        <f t="shared" ref="H70" si="70">SUM(H71:H74)</f>
        <v>0</v>
      </c>
      <c r="I70" s="27">
        <f t="shared" ref="I70" si="71">SUM(I71:I74)</f>
        <v>42224.980250000001</v>
      </c>
    </row>
    <row r="71" spans="1:11" x14ac:dyDescent="0.25">
      <c r="A71" s="31"/>
      <c r="B71" s="37"/>
      <c r="C71" s="18" t="s">
        <v>4</v>
      </c>
      <c r="D71" s="22"/>
      <c r="E71" s="22"/>
      <c r="F71" s="22"/>
      <c r="G71" s="22"/>
      <c r="H71" s="22"/>
      <c r="I71" s="28">
        <f>SUM(D71:H71)</f>
        <v>0</v>
      </c>
    </row>
    <row r="72" spans="1:11" x14ac:dyDescent="0.25">
      <c r="A72" s="31"/>
      <c r="B72" s="37"/>
      <c r="C72" s="18" t="s">
        <v>6</v>
      </c>
      <c r="D72" s="22"/>
      <c r="E72" s="22"/>
      <c r="F72" s="22"/>
      <c r="G72" s="22"/>
      <c r="H72" s="22"/>
      <c r="I72" s="28">
        <f t="shared" ref="I72:I74" si="72">SUM(D72:H72)</f>
        <v>0</v>
      </c>
    </row>
    <row r="73" spans="1:11" x14ac:dyDescent="0.25">
      <c r="A73" s="31"/>
      <c r="B73" s="37"/>
      <c r="C73" s="18" t="s">
        <v>7</v>
      </c>
      <c r="D73" s="22">
        <f>24993.20425</f>
        <v>24993.204249999999</v>
      </c>
      <c r="E73" s="22">
        <f>6724.595</f>
        <v>6724.5950000000003</v>
      </c>
      <c r="F73" s="22">
        <f>10507.181</f>
        <v>10507.181</v>
      </c>
      <c r="G73" s="22"/>
      <c r="H73" s="22"/>
      <c r="I73" s="28">
        <f t="shared" si="72"/>
        <v>42224.980250000001</v>
      </c>
    </row>
    <row r="74" spans="1:11" x14ac:dyDescent="0.25">
      <c r="A74" s="31"/>
      <c r="B74" s="38"/>
      <c r="C74" s="18" t="s">
        <v>17</v>
      </c>
      <c r="D74" s="22"/>
      <c r="E74" s="22"/>
      <c r="F74" s="22"/>
      <c r="G74" s="22"/>
      <c r="H74" s="22"/>
      <c r="I74" s="28">
        <f t="shared" si="72"/>
        <v>0</v>
      </c>
    </row>
    <row r="75" spans="1:11" ht="19.95" customHeight="1" x14ac:dyDescent="0.25">
      <c r="A75" s="31"/>
      <c r="B75" s="36" t="s">
        <v>59</v>
      </c>
      <c r="C75" s="13" t="s">
        <v>8</v>
      </c>
      <c r="D75" s="27">
        <f>SUM(D76:D79)</f>
        <v>6643.7245299999995</v>
      </c>
      <c r="E75" s="27">
        <f t="shared" ref="E75:I75" si="73">SUM(E76:E79)</f>
        <v>6643.7245299999995</v>
      </c>
      <c r="F75" s="27">
        <f t="shared" si="73"/>
        <v>6643.7245299999995</v>
      </c>
      <c r="G75" s="27">
        <f t="shared" si="73"/>
        <v>0</v>
      </c>
      <c r="H75" s="27">
        <f t="shared" si="73"/>
        <v>0</v>
      </c>
      <c r="I75" s="27">
        <f t="shared" si="73"/>
        <v>19931.173589999999</v>
      </c>
    </row>
    <row r="76" spans="1:11" ht="19.95" customHeight="1" x14ac:dyDescent="0.25">
      <c r="A76" s="31"/>
      <c r="B76" s="37"/>
      <c r="C76" s="18" t="s">
        <v>4</v>
      </c>
      <c r="D76" s="22"/>
      <c r="E76" s="22"/>
      <c r="F76" s="22"/>
      <c r="G76" s="22"/>
      <c r="H76" s="22"/>
      <c r="I76" s="28">
        <f>SUM(D76:H76)</f>
        <v>0</v>
      </c>
    </row>
    <row r="77" spans="1:11" ht="19.95" customHeight="1" x14ac:dyDescent="0.25">
      <c r="A77" s="31"/>
      <c r="B77" s="37"/>
      <c r="C77" s="18" t="s">
        <v>6</v>
      </c>
      <c r="D77" s="22">
        <f>5314.97963</f>
        <v>5314.9796299999998</v>
      </c>
      <c r="E77" s="22">
        <f t="shared" ref="E77:F77" si="74">5314.97963</f>
        <v>5314.9796299999998</v>
      </c>
      <c r="F77" s="22">
        <f t="shared" si="74"/>
        <v>5314.9796299999998</v>
      </c>
      <c r="G77" s="22"/>
      <c r="H77" s="22"/>
      <c r="I77" s="28">
        <f t="shared" ref="I77:I79" si="75">SUM(D77:H77)</f>
        <v>15944.938889999999</v>
      </c>
    </row>
    <row r="78" spans="1:11" ht="19.95" customHeight="1" x14ac:dyDescent="0.25">
      <c r="A78" s="31"/>
      <c r="B78" s="37"/>
      <c r="C78" s="18" t="s">
        <v>7</v>
      </c>
      <c r="D78" s="22">
        <f>1328.7449</f>
        <v>1328.7448999999999</v>
      </c>
      <c r="E78" s="22">
        <f t="shared" ref="E78:F78" si="76">1328.7449</f>
        <v>1328.7448999999999</v>
      </c>
      <c r="F78" s="22">
        <f t="shared" si="76"/>
        <v>1328.7448999999999</v>
      </c>
      <c r="G78" s="22"/>
      <c r="H78" s="22"/>
      <c r="I78" s="28">
        <f t="shared" si="75"/>
        <v>3986.2347</v>
      </c>
    </row>
    <row r="79" spans="1:11" ht="19.95" customHeight="1" x14ac:dyDescent="0.25">
      <c r="A79" s="32"/>
      <c r="B79" s="38"/>
      <c r="C79" s="18" t="s">
        <v>17</v>
      </c>
      <c r="D79" s="22"/>
      <c r="E79" s="22"/>
      <c r="F79" s="22"/>
      <c r="G79" s="22"/>
      <c r="H79" s="22"/>
      <c r="I79" s="28">
        <f t="shared" si="75"/>
        <v>0</v>
      </c>
    </row>
    <row r="80" spans="1:11" ht="13.95" customHeight="1" x14ac:dyDescent="0.25">
      <c r="A80" s="30">
        <v>6</v>
      </c>
      <c r="B80" s="36" t="s">
        <v>58</v>
      </c>
      <c r="C80" s="13" t="s">
        <v>8</v>
      </c>
      <c r="D80" s="27">
        <f>SUM(D81:D84)</f>
        <v>190018.6</v>
      </c>
      <c r="E80" s="27">
        <f t="shared" ref="E80" si="77">SUM(E81:E84)</f>
        <v>190018.6</v>
      </c>
      <c r="F80" s="27">
        <f t="shared" ref="F80" si="78">SUM(F81:F84)</f>
        <v>190018.6</v>
      </c>
      <c r="G80" s="27">
        <f t="shared" ref="G80" si="79">SUM(G81:G84)</f>
        <v>0</v>
      </c>
      <c r="H80" s="27">
        <f t="shared" ref="H80" si="80">SUM(H81:H84)</f>
        <v>0</v>
      </c>
      <c r="I80" s="27">
        <f t="shared" ref="I80" si="81">SUM(I81:I84)</f>
        <v>570055.80000000005</v>
      </c>
      <c r="K80" s="21"/>
    </row>
    <row r="81" spans="1:11" x14ac:dyDescent="0.25">
      <c r="A81" s="31"/>
      <c r="B81" s="37"/>
      <c r="C81" s="18" t="s">
        <v>4</v>
      </c>
      <c r="D81" s="22"/>
      <c r="E81" s="22"/>
      <c r="F81" s="22"/>
      <c r="G81" s="22"/>
      <c r="H81" s="22"/>
      <c r="I81" s="28">
        <f>SUM(D81:H81)</f>
        <v>0</v>
      </c>
      <c r="K81" s="21"/>
    </row>
    <row r="82" spans="1:11" x14ac:dyDescent="0.25">
      <c r="A82" s="31"/>
      <c r="B82" s="37"/>
      <c r="C82" s="18" t="s">
        <v>6</v>
      </c>
      <c r="D82" s="22">
        <f>190018.6</f>
        <v>190018.6</v>
      </c>
      <c r="E82" s="22">
        <f>190018.6</f>
        <v>190018.6</v>
      </c>
      <c r="F82" s="22">
        <f>190018.6</f>
        <v>190018.6</v>
      </c>
      <c r="G82" s="22"/>
      <c r="H82" s="22"/>
      <c r="I82" s="28">
        <f t="shared" ref="I82:I84" si="82">SUM(D82:H82)</f>
        <v>570055.80000000005</v>
      </c>
    </row>
    <row r="83" spans="1:11" x14ac:dyDescent="0.25">
      <c r="A83" s="31"/>
      <c r="B83" s="37"/>
      <c r="C83" s="18" t="s">
        <v>7</v>
      </c>
      <c r="D83" s="22"/>
      <c r="E83" s="22"/>
      <c r="F83" s="22"/>
      <c r="G83" s="22"/>
      <c r="H83" s="22"/>
      <c r="I83" s="28">
        <f t="shared" si="82"/>
        <v>0</v>
      </c>
    </row>
    <row r="84" spans="1:11" x14ac:dyDescent="0.25">
      <c r="A84" s="32"/>
      <c r="B84" s="38"/>
      <c r="C84" s="18" t="s">
        <v>17</v>
      </c>
      <c r="D84" s="22"/>
      <c r="E84" s="22"/>
      <c r="F84" s="22"/>
      <c r="G84" s="22"/>
      <c r="H84" s="22"/>
      <c r="I84" s="28">
        <f t="shared" si="82"/>
        <v>0</v>
      </c>
    </row>
    <row r="85" spans="1:11" ht="13.95" customHeight="1" x14ac:dyDescent="0.25">
      <c r="A85" s="30">
        <v>7</v>
      </c>
      <c r="B85" s="36" t="s">
        <v>46</v>
      </c>
      <c r="C85" s="13" t="s">
        <v>8</v>
      </c>
      <c r="D85" s="27">
        <f>SUM(D86:D89)</f>
        <v>31445.599999999999</v>
      </c>
      <c r="E85" s="27">
        <f t="shared" ref="E85" si="83">SUM(E86:E89)</f>
        <v>31445.599999999999</v>
      </c>
      <c r="F85" s="27">
        <f t="shared" ref="F85" si="84">SUM(F86:F89)</f>
        <v>31445.599999999999</v>
      </c>
      <c r="G85" s="27">
        <f t="shared" ref="G85" si="85">SUM(G86:G89)</f>
        <v>0</v>
      </c>
      <c r="H85" s="27">
        <f t="shared" ref="H85" si="86">SUM(H86:H89)</f>
        <v>0</v>
      </c>
      <c r="I85" s="27">
        <f t="shared" ref="I85" si="87">SUM(I86:I89)</f>
        <v>94336.799999999988</v>
      </c>
    </row>
    <row r="86" spans="1:11" x14ac:dyDescent="0.25">
      <c r="A86" s="31"/>
      <c r="B86" s="37"/>
      <c r="C86" s="18" t="s">
        <v>4</v>
      </c>
      <c r="D86" s="22"/>
      <c r="E86" s="22"/>
      <c r="F86" s="22"/>
      <c r="G86" s="22"/>
      <c r="H86" s="22"/>
      <c r="I86" s="28">
        <f>SUM(D86:H86)</f>
        <v>0</v>
      </c>
    </row>
    <row r="87" spans="1:11" x14ac:dyDescent="0.25">
      <c r="A87" s="31"/>
      <c r="B87" s="37"/>
      <c r="C87" s="18" t="s">
        <v>6</v>
      </c>
      <c r="D87" s="22">
        <f t="shared" ref="D87:F88" si="88">15722.8</f>
        <v>15722.8</v>
      </c>
      <c r="E87" s="22">
        <f t="shared" si="88"/>
        <v>15722.8</v>
      </c>
      <c r="F87" s="22">
        <f t="shared" si="88"/>
        <v>15722.8</v>
      </c>
      <c r="G87" s="22"/>
      <c r="H87" s="22"/>
      <c r="I87" s="28">
        <f t="shared" ref="I87:I89" si="89">SUM(D87:H87)</f>
        <v>47168.399999999994</v>
      </c>
    </row>
    <row r="88" spans="1:11" x14ac:dyDescent="0.25">
      <c r="A88" s="31"/>
      <c r="B88" s="37"/>
      <c r="C88" s="18" t="s">
        <v>7</v>
      </c>
      <c r="D88" s="22">
        <f t="shared" si="88"/>
        <v>15722.8</v>
      </c>
      <c r="E88" s="22">
        <f t="shared" si="88"/>
        <v>15722.8</v>
      </c>
      <c r="F88" s="22">
        <f t="shared" si="88"/>
        <v>15722.8</v>
      </c>
      <c r="G88" s="22"/>
      <c r="H88" s="22"/>
      <c r="I88" s="28">
        <f t="shared" si="89"/>
        <v>47168.399999999994</v>
      </c>
    </row>
    <row r="89" spans="1:11" x14ac:dyDescent="0.25">
      <c r="A89" s="32"/>
      <c r="B89" s="38"/>
      <c r="C89" s="18" t="s">
        <v>17</v>
      </c>
      <c r="D89" s="22"/>
      <c r="E89" s="22"/>
      <c r="F89" s="22"/>
      <c r="G89" s="22"/>
      <c r="H89" s="22"/>
      <c r="I89" s="28">
        <f t="shared" si="89"/>
        <v>0</v>
      </c>
    </row>
    <row r="90" spans="1:11" ht="21.6" customHeight="1" x14ac:dyDescent="0.25">
      <c r="A90" s="30">
        <v>8</v>
      </c>
      <c r="B90" s="36" t="s">
        <v>60</v>
      </c>
      <c r="C90" s="13" t="s">
        <v>8</v>
      </c>
      <c r="D90" s="27">
        <f>SUM(D91:D94)</f>
        <v>309.8</v>
      </c>
      <c r="E90" s="27">
        <f t="shared" ref="E90" si="90">SUM(E91:E94)</f>
        <v>309.8</v>
      </c>
      <c r="F90" s="27">
        <f t="shared" ref="F90" si="91">SUM(F91:F94)</f>
        <v>309.8</v>
      </c>
      <c r="G90" s="27">
        <f t="shared" ref="G90" si="92">SUM(G91:G94)</f>
        <v>0</v>
      </c>
      <c r="H90" s="27">
        <f t="shared" ref="H90" si="93">SUM(H91:H94)</f>
        <v>0</v>
      </c>
      <c r="I90" s="27">
        <f t="shared" ref="I90" si="94">SUM(I91:I94)</f>
        <v>929.40000000000009</v>
      </c>
    </row>
    <row r="91" spans="1:11" ht="21.6" customHeight="1" x14ac:dyDescent="0.25">
      <c r="A91" s="31"/>
      <c r="B91" s="37"/>
      <c r="C91" s="18" t="s">
        <v>4</v>
      </c>
      <c r="D91" s="22"/>
      <c r="E91" s="22"/>
      <c r="F91" s="22"/>
      <c r="G91" s="22"/>
      <c r="H91" s="22"/>
      <c r="I91" s="28">
        <f>SUM(D91:H91)</f>
        <v>0</v>
      </c>
    </row>
    <row r="92" spans="1:11" ht="21.6" customHeight="1" x14ac:dyDescent="0.25">
      <c r="A92" s="31"/>
      <c r="B92" s="37"/>
      <c r="C92" s="18" t="s">
        <v>6</v>
      </c>
      <c r="D92" s="22">
        <f>309.8</f>
        <v>309.8</v>
      </c>
      <c r="E92" s="22">
        <f>309.8</f>
        <v>309.8</v>
      </c>
      <c r="F92" s="22">
        <f>309.8</f>
        <v>309.8</v>
      </c>
      <c r="G92" s="22"/>
      <c r="H92" s="22"/>
      <c r="I92" s="28">
        <f t="shared" ref="I92:I94" si="95">SUM(D92:H92)</f>
        <v>929.40000000000009</v>
      </c>
    </row>
    <row r="93" spans="1:11" ht="21.6" customHeight="1" x14ac:dyDescent="0.25">
      <c r="A93" s="31"/>
      <c r="B93" s="37"/>
      <c r="C93" s="18" t="s">
        <v>7</v>
      </c>
      <c r="D93" s="22"/>
      <c r="E93" s="22"/>
      <c r="F93" s="22"/>
      <c r="G93" s="22"/>
      <c r="H93" s="22"/>
      <c r="I93" s="28">
        <f t="shared" si="95"/>
        <v>0</v>
      </c>
    </row>
    <row r="94" spans="1:11" ht="21.6" customHeight="1" x14ac:dyDescent="0.25">
      <c r="A94" s="32"/>
      <c r="B94" s="38"/>
      <c r="C94" s="18" t="s">
        <v>17</v>
      </c>
      <c r="D94" s="22"/>
      <c r="E94" s="22"/>
      <c r="F94" s="22"/>
      <c r="G94" s="22"/>
      <c r="H94" s="22"/>
      <c r="I94" s="28">
        <f t="shared" si="95"/>
        <v>0</v>
      </c>
    </row>
    <row r="95" spans="1:11" ht="29.4" hidden="1" customHeight="1" x14ac:dyDescent="0.25">
      <c r="A95" s="30">
        <v>13</v>
      </c>
      <c r="B95" s="36" t="s">
        <v>47</v>
      </c>
      <c r="C95" s="13" t="s">
        <v>8</v>
      </c>
      <c r="D95" s="27">
        <f>SUM(D96:D99)</f>
        <v>0</v>
      </c>
      <c r="E95" s="27">
        <f t="shared" ref="E95" si="96">SUM(E96:E99)</f>
        <v>0</v>
      </c>
      <c r="F95" s="27">
        <f t="shared" ref="F95" si="97">SUM(F96:F99)</f>
        <v>0</v>
      </c>
      <c r="G95" s="27">
        <f t="shared" ref="G95" si="98">SUM(G96:G99)</f>
        <v>0</v>
      </c>
      <c r="H95" s="27">
        <f t="shared" ref="H95" si="99">SUM(H96:H99)</f>
        <v>0</v>
      </c>
      <c r="I95" s="27">
        <f t="shared" ref="I95" si="100">SUM(I96:I99)</f>
        <v>0</v>
      </c>
    </row>
    <row r="96" spans="1:11" ht="29.4" hidden="1" customHeight="1" x14ac:dyDescent="0.25">
      <c r="A96" s="31"/>
      <c r="B96" s="37"/>
      <c r="C96" s="18" t="s">
        <v>4</v>
      </c>
      <c r="D96" s="22"/>
      <c r="E96" s="22"/>
      <c r="F96" s="22"/>
      <c r="G96" s="22"/>
      <c r="H96" s="22"/>
      <c r="I96" s="28">
        <f>SUM(D96:H96)</f>
        <v>0</v>
      </c>
    </row>
    <row r="97" spans="1:9" ht="29.4" hidden="1" customHeight="1" x14ac:dyDescent="0.25">
      <c r="A97" s="31"/>
      <c r="B97" s="37"/>
      <c r="C97" s="18" t="s">
        <v>6</v>
      </c>
      <c r="D97" s="22"/>
      <c r="E97" s="22"/>
      <c r="F97" s="22"/>
      <c r="G97" s="22"/>
      <c r="H97" s="22"/>
      <c r="I97" s="28">
        <f t="shared" ref="I97:I99" si="101">SUM(D97:H97)</f>
        <v>0</v>
      </c>
    </row>
    <row r="98" spans="1:9" ht="29.4" hidden="1" customHeight="1" x14ac:dyDescent="0.25">
      <c r="A98" s="31"/>
      <c r="B98" s="37"/>
      <c r="C98" s="18" t="s">
        <v>7</v>
      </c>
      <c r="D98" s="22"/>
      <c r="E98" s="22"/>
      <c r="F98" s="22"/>
      <c r="G98" s="22"/>
      <c r="H98" s="22"/>
      <c r="I98" s="28">
        <f t="shared" si="101"/>
        <v>0</v>
      </c>
    </row>
    <row r="99" spans="1:9" ht="29.4" hidden="1" customHeight="1" x14ac:dyDescent="0.25">
      <c r="A99" s="32"/>
      <c r="B99" s="38"/>
      <c r="C99" s="18" t="s">
        <v>17</v>
      </c>
      <c r="D99" s="22"/>
      <c r="E99" s="22"/>
      <c r="F99" s="22"/>
      <c r="G99" s="22"/>
      <c r="H99" s="22"/>
      <c r="I99" s="28">
        <f t="shared" si="101"/>
        <v>0</v>
      </c>
    </row>
    <row r="100" spans="1:9" ht="13.95" hidden="1" customHeight="1" x14ac:dyDescent="0.25">
      <c r="A100" s="30">
        <v>14</v>
      </c>
      <c r="B100" s="36" t="s">
        <v>48</v>
      </c>
      <c r="C100" s="13" t="s">
        <v>8</v>
      </c>
      <c r="D100" s="27">
        <f>SUM(D101:D104)</f>
        <v>0</v>
      </c>
      <c r="E100" s="27">
        <f t="shared" ref="E100" si="102">SUM(E101:E104)</f>
        <v>0</v>
      </c>
      <c r="F100" s="27">
        <f t="shared" ref="F100" si="103">SUM(F101:F104)</f>
        <v>0</v>
      </c>
      <c r="G100" s="27">
        <f t="shared" ref="G100" si="104">SUM(G101:G104)</f>
        <v>0</v>
      </c>
      <c r="H100" s="27">
        <f t="shared" ref="H100" si="105">SUM(H101:H104)</f>
        <v>0</v>
      </c>
      <c r="I100" s="27">
        <f t="shared" ref="I100" si="106">SUM(I101:I104)</f>
        <v>0</v>
      </c>
    </row>
    <row r="101" spans="1:9" hidden="1" x14ac:dyDescent="0.25">
      <c r="A101" s="31"/>
      <c r="B101" s="37"/>
      <c r="C101" s="18" t="s">
        <v>4</v>
      </c>
      <c r="D101" s="22"/>
      <c r="E101" s="22"/>
      <c r="F101" s="22"/>
      <c r="G101" s="22"/>
      <c r="H101" s="22"/>
      <c r="I101" s="28">
        <f>SUM(D101:H101)</f>
        <v>0</v>
      </c>
    </row>
    <row r="102" spans="1:9" hidden="1" x14ac:dyDescent="0.25">
      <c r="A102" s="31"/>
      <c r="B102" s="37"/>
      <c r="C102" s="18" t="s">
        <v>6</v>
      </c>
      <c r="D102" s="22"/>
      <c r="E102" s="22"/>
      <c r="F102" s="22"/>
      <c r="G102" s="22"/>
      <c r="H102" s="22"/>
      <c r="I102" s="28">
        <f t="shared" ref="I102:I104" si="107">SUM(D102:H102)</f>
        <v>0</v>
      </c>
    </row>
    <row r="103" spans="1:9" hidden="1" x14ac:dyDescent="0.25">
      <c r="A103" s="31"/>
      <c r="B103" s="37"/>
      <c r="C103" s="18" t="s">
        <v>7</v>
      </c>
      <c r="D103" s="22"/>
      <c r="E103" s="22"/>
      <c r="F103" s="22"/>
      <c r="G103" s="22"/>
      <c r="H103" s="22"/>
      <c r="I103" s="28">
        <f t="shared" si="107"/>
        <v>0</v>
      </c>
    </row>
    <row r="104" spans="1:9" hidden="1" x14ac:dyDescent="0.25">
      <c r="A104" s="32"/>
      <c r="B104" s="38"/>
      <c r="C104" s="18" t="s">
        <v>17</v>
      </c>
      <c r="D104" s="22"/>
      <c r="E104" s="22"/>
      <c r="F104" s="22"/>
      <c r="G104" s="22"/>
      <c r="H104" s="22"/>
      <c r="I104" s="28">
        <f t="shared" si="107"/>
        <v>0</v>
      </c>
    </row>
    <row r="105" spans="1:9" ht="19.2" hidden="1" customHeight="1" x14ac:dyDescent="0.25">
      <c r="A105" s="30">
        <v>15</v>
      </c>
      <c r="B105" s="36" t="s">
        <v>49</v>
      </c>
      <c r="C105" s="13" t="s">
        <v>8</v>
      </c>
      <c r="D105" s="27">
        <f>SUM(D106:D109)</f>
        <v>0</v>
      </c>
      <c r="E105" s="27">
        <f t="shared" ref="E105" si="108">SUM(E106:E109)</f>
        <v>0</v>
      </c>
      <c r="F105" s="27">
        <f t="shared" ref="F105" si="109">SUM(F106:F109)</f>
        <v>0</v>
      </c>
      <c r="G105" s="27">
        <f t="shared" ref="G105" si="110">SUM(G106:G109)</f>
        <v>0</v>
      </c>
      <c r="H105" s="27">
        <f t="shared" ref="H105" si="111">SUM(H106:H109)</f>
        <v>0</v>
      </c>
      <c r="I105" s="27">
        <f t="shared" ref="I105" si="112">SUM(I106:I109)</f>
        <v>0</v>
      </c>
    </row>
    <row r="106" spans="1:9" ht="19.2" hidden="1" customHeight="1" x14ac:dyDescent="0.25">
      <c r="A106" s="31"/>
      <c r="B106" s="37"/>
      <c r="C106" s="18" t="s">
        <v>4</v>
      </c>
      <c r="D106" s="22"/>
      <c r="E106" s="22"/>
      <c r="F106" s="22"/>
      <c r="G106" s="22"/>
      <c r="H106" s="22"/>
      <c r="I106" s="28">
        <f>SUM(D106:H106)</f>
        <v>0</v>
      </c>
    </row>
    <row r="107" spans="1:9" ht="19.2" hidden="1" customHeight="1" x14ac:dyDescent="0.25">
      <c r="A107" s="31"/>
      <c r="B107" s="37"/>
      <c r="C107" s="18" t="s">
        <v>6</v>
      </c>
      <c r="D107" s="22"/>
      <c r="E107" s="22"/>
      <c r="F107" s="22"/>
      <c r="G107" s="22"/>
      <c r="H107" s="22"/>
      <c r="I107" s="28">
        <f t="shared" ref="I107:I109" si="113">SUM(D107:H107)</f>
        <v>0</v>
      </c>
    </row>
    <row r="108" spans="1:9" ht="19.2" hidden="1" customHeight="1" x14ac:dyDescent="0.25">
      <c r="A108" s="31"/>
      <c r="B108" s="37"/>
      <c r="C108" s="18" t="s">
        <v>7</v>
      </c>
      <c r="D108" s="22"/>
      <c r="E108" s="22"/>
      <c r="F108" s="22"/>
      <c r="G108" s="22"/>
      <c r="H108" s="22"/>
      <c r="I108" s="28">
        <f t="shared" si="113"/>
        <v>0</v>
      </c>
    </row>
    <row r="109" spans="1:9" ht="19.2" hidden="1" customHeight="1" x14ac:dyDescent="0.25">
      <c r="A109" s="32"/>
      <c r="B109" s="38"/>
      <c r="C109" s="18" t="s">
        <v>17</v>
      </c>
      <c r="D109" s="22"/>
      <c r="E109" s="22"/>
      <c r="F109" s="22"/>
      <c r="G109" s="22"/>
      <c r="H109" s="22"/>
      <c r="I109" s="28">
        <f t="shared" si="113"/>
        <v>0</v>
      </c>
    </row>
    <row r="110" spans="1:9" x14ac:dyDescent="0.25">
      <c r="A110" s="33" t="s">
        <v>26</v>
      </c>
      <c r="B110" s="34"/>
      <c r="C110" s="34"/>
      <c r="D110" s="34"/>
      <c r="E110" s="34"/>
      <c r="F110" s="34"/>
      <c r="G110" s="34"/>
      <c r="H110" s="34"/>
      <c r="I110" s="35"/>
    </row>
    <row r="111" spans="1:9" ht="13.95" hidden="1" customHeight="1" x14ac:dyDescent="0.25">
      <c r="A111" s="30">
        <v>16</v>
      </c>
      <c r="B111" s="36" t="s">
        <v>40</v>
      </c>
      <c r="C111" s="13" t="s">
        <v>8</v>
      </c>
      <c r="D111" s="27">
        <f>SUM(D112:D115)</f>
        <v>0</v>
      </c>
      <c r="E111" s="27">
        <f t="shared" ref="E111" si="114">SUM(E112:E115)</f>
        <v>0</v>
      </c>
      <c r="F111" s="27">
        <f t="shared" ref="F111" si="115">SUM(F112:F115)</f>
        <v>0</v>
      </c>
      <c r="G111" s="27">
        <f t="shared" ref="G111" si="116">SUM(G112:G115)</f>
        <v>0</v>
      </c>
      <c r="H111" s="27">
        <f t="shared" ref="H111" si="117">SUM(H112:H115)</f>
        <v>0</v>
      </c>
      <c r="I111" s="27">
        <f t="shared" ref="I111" si="118">SUM(I112:I115)</f>
        <v>0</v>
      </c>
    </row>
    <row r="112" spans="1:9" hidden="1" x14ac:dyDescent="0.25">
      <c r="A112" s="31"/>
      <c r="B112" s="37"/>
      <c r="C112" s="18" t="s">
        <v>4</v>
      </c>
      <c r="D112" s="22"/>
      <c r="E112" s="22"/>
      <c r="F112" s="22"/>
      <c r="G112" s="22"/>
      <c r="H112" s="22"/>
      <c r="I112" s="28">
        <f>SUM(D112:H112)</f>
        <v>0</v>
      </c>
    </row>
    <row r="113" spans="1:9" hidden="1" x14ac:dyDescent="0.25">
      <c r="A113" s="31"/>
      <c r="B113" s="37"/>
      <c r="C113" s="18" t="s">
        <v>6</v>
      </c>
      <c r="D113" s="22"/>
      <c r="E113" s="22"/>
      <c r="F113" s="22"/>
      <c r="G113" s="22"/>
      <c r="H113" s="22"/>
      <c r="I113" s="28">
        <f t="shared" ref="I113:I115" si="119">SUM(D113:H113)</f>
        <v>0</v>
      </c>
    </row>
    <row r="114" spans="1:9" hidden="1" x14ac:dyDescent="0.25">
      <c r="A114" s="31"/>
      <c r="B114" s="37"/>
      <c r="C114" s="18" t="s">
        <v>7</v>
      </c>
      <c r="D114" s="22"/>
      <c r="E114" s="22"/>
      <c r="F114" s="22"/>
      <c r="G114" s="22"/>
      <c r="H114" s="22"/>
      <c r="I114" s="28">
        <f t="shared" si="119"/>
        <v>0</v>
      </c>
    </row>
    <row r="115" spans="1:9" hidden="1" x14ac:dyDescent="0.25">
      <c r="A115" s="32"/>
      <c r="B115" s="38"/>
      <c r="C115" s="18" t="s">
        <v>17</v>
      </c>
      <c r="D115" s="22"/>
      <c r="E115" s="22"/>
      <c r="F115" s="22"/>
      <c r="G115" s="22"/>
      <c r="H115" s="22"/>
      <c r="I115" s="28">
        <f t="shared" si="119"/>
        <v>0</v>
      </c>
    </row>
    <row r="116" spans="1:9" ht="13.95" hidden="1" customHeight="1" x14ac:dyDescent="0.25">
      <c r="A116" s="30">
        <v>17</v>
      </c>
      <c r="B116" s="36" t="s">
        <v>27</v>
      </c>
      <c r="C116" s="13" t="s">
        <v>8</v>
      </c>
      <c r="D116" s="27">
        <f>SUM(D117:D120)</f>
        <v>0</v>
      </c>
      <c r="E116" s="27">
        <f t="shared" ref="E116" si="120">SUM(E117:E120)</f>
        <v>0</v>
      </c>
      <c r="F116" s="27">
        <f t="shared" ref="F116" si="121">SUM(F117:F120)</f>
        <v>0</v>
      </c>
      <c r="G116" s="27">
        <f t="shared" ref="G116" si="122">SUM(G117:G120)</f>
        <v>0</v>
      </c>
      <c r="H116" s="27">
        <f t="shared" ref="H116" si="123">SUM(H117:H120)</f>
        <v>0</v>
      </c>
      <c r="I116" s="27">
        <f t="shared" ref="I116" si="124">SUM(I117:I120)</f>
        <v>0</v>
      </c>
    </row>
    <row r="117" spans="1:9" hidden="1" x14ac:dyDescent="0.25">
      <c r="A117" s="31"/>
      <c r="B117" s="37"/>
      <c r="C117" s="18" t="s">
        <v>4</v>
      </c>
      <c r="D117" s="22"/>
      <c r="E117" s="22"/>
      <c r="F117" s="22"/>
      <c r="G117" s="22"/>
      <c r="H117" s="22"/>
      <c r="I117" s="28">
        <f>SUM(D117:H117)</f>
        <v>0</v>
      </c>
    </row>
    <row r="118" spans="1:9" hidden="1" x14ac:dyDescent="0.25">
      <c r="A118" s="31"/>
      <c r="B118" s="37"/>
      <c r="C118" s="18" t="s">
        <v>6</v>
      </c>
      <c r="D118" s="22"/>
      <c r="E118" s="22"/>
      <c r="F118" s="22"/>
      <c r="G118" s="22"/>
      <c r="H118" s="22"/>
      <c r="I118" s="28">
        <f t="shared" ref="I118:I120" si="125">SUM(D118:H118)</f>
        <v>0</v>
      </c>
    </row>
    <row r="119" spans="1:9" hidden="1" x14ac:dyDescent="0.25">
      <c r="A119" s="31"/>
      <c r="B119" s="37"/>
      <c r="C119" s="18" t="s">
        <v>7</v>
      </c>
      <c r="D119" s="22"/>
      <c r="E119" s="22"/>
      <c r="F119" s="22"/>
      <c r="G119" s="22"/>
      <c r="H119" s="22"/>
      <c r="I119" s="28">
        <f t="shared" si="125"/>
        <v>0</v>
      </c>
    </row>
    <row r="120" spans="1:9" hidden="1" x14ac:dyDescent="0.25">
      <c r="A120" s="32"/>
      <c r="B120" s="38"/>
      <c r="C120" s="18" t="s">
        <v>17</v>
      </c>
      <c r="D120" s="22"/>
      <c r="E120" s="22"/>
      <c r="F120" s="22"/>
      <c r="G120" s="22"/>
      <c r="H120" s="22"/>
      <c r="I120" s="28">
        <f t="shared" si="125"/>
        <v>0</v>
      </c>
    </row>
    <row r="121" spans="1:9" ht="13.95" hidden="1" customHeight="1" x14ac:dyDescent="0.25">
      <c r="A121" s="30">
        <v>18</v>
      </c>
      <c r="B121" s="36" t="s">
        <v>28</v>
      </c>
      <c r="C121" s="13" t="s">
        <v>8</v>
      </c>
      <c r="D121" s="27">
        <f>SUM(D122:D125)</f>
        <v>0</v>
      </c>
      <c r="E121" s="27">
        <f t="shared" ref="E121" si="126">SUM(E122:E125)</f>
        <v>0</v>
      </c>
      <c r="F121" s="27">
        <f t="shared" ref="F121" si="127">SUM(F122:F125)</f>
        <v>0</v>
      </c>
      <c r="G121" s="27">
        <f t="shared" ref="G121" si="128">SUM(G122:G125)</f>
        <v>0</v>
      </c>
      <c r="H121" s="27">
        <f t="shared" ref="H121" si="129">SUM(H122:H125)</f>
        <v>0</v>
      </c>
      <c r="I121" s="27">
        <f t="shared" ref="I121" si="130">SUM(I122:I125)</f>
        <v>0</v>
      </c>
    </row>
    <row r="122" spans="1:9" hidden="1" x14ac:dyDescent="0.25">
      <c r="A122" s="31"/>
      <c r="B122" s="37"/>
      <c r="C122" s="18" t="s">
        <v>4</v>
      </c>
      <c r="D122" s="22"/>
      <c r="E122" s="22"/>
      <c r="F122" s="22"/>
      <c r="G122" s="22"/>
      <c r="H122" s="22"/>
      <c r="I122" s="28">
        <f>SUM(D122:H122)</f>
        <v>0</v>
      </c>
    </row>
    <row r="123" spans="1:9" hidden="1" x14ac:dyDescent="0.25">
      <c r="A123" s="31"/>
      <c r="B123" s="37"/>
      <c r="C123" s="18" t="s">
        <v>6</v>
      </c>
      <c r="D123" s="22"/>
      <c r="E123" s="22"/>
      <c r="F123" s="22"/>
      <c r="G123" s="22"/>
      <c r="H123" s="22"/>
      <c r="I123" s="28">
        <f t="shared" ref="I123:I125" si="131">SUM(D123:H123)</f>
        <v>0</v>
      </c>
    </row>
    <row r="124" spans="1:9" hidden="1" x14ac:dyDescent="0.25">
      <c r="A124" s="31"/>
      <c r="B124" s="37"/>
      <c r="C124" s="18" t="s">
        <v>7</v>
      </c>
      <c r="D124" s="22"/>
      <c r="E124" s="22"/>
      <c r="F124" s="22"/>
      <c r="G124" s="22"/>
      <c r="H124" s="22"/>
      <c r="I124" s="28">
        <f t="shared" si="131"/>
        <v>0</v>
      </c>
    </row>
    <row r="125" spans="1:9" hidden="1" x14ac:dyDescent="0.25">
      <c r="A125" s="32"/>
      <c r="B125" s="38"/>
      <c r="C125" s="18" t="s">
        <v>17</v>
      </c>
      <c r="D125" s="22"/>
      <c r="E125" s="22"/>
      <c r="F125" s="22"/>
      <c r="G125" s="22"/>
      <c r="H125" s="22"/>
      <c r="I125" s="28">
        <f t="shared" si="131"/>
        <v>0</v>
      </c>
    </row>
    <row r="126" spans="1:9" ht="13.95" customHeight="1" x14ac:dyDescent="0.25">
      <c r="A126" s="30">
        <v>9</v>
      </c>
      <c r="B126" s="36" t="s">
        <v>54</v>
      </c>
      <c r="C126" s="13" t="s">
        <v>8</v>
      </c>
      <c r="D126" s="27">
        <f>SUM(D127:D130)</f>
        <v>100</v>
      </c>
      <c r="E126" s="27">
        <f t="shared" ref="E126" si="132">SUM(E127:E130)</f>
        <v>0</v>
      </c>
      <c r="F126" s="27">
        <f t="shared" ref="F126" si="133">SUM(F127:F130)</f>
        <v>0</v>
      </c>
      <c r="G126" s="27">
        <f t="shared" ref="G126" si="134">SUM(G127:G130)</f>
        <v>0</v>
      </c>
      <c r="H126" s="27">
        <f t="shared" ref="H126" si="135">SUM(H127:H130)</f>
        <v>0</v>
      </c>
      <c r="I126" s="27">
        <f t="shared" ref="I126" si="136">SUM(I127:I130)</f>
        <v>100</v>
      </c>
    </row>
    <row r="127" spans="1:9" x14ac:dyDescent="0.25">
      <c r="A127" s="31"/>
      <c r="B127" s="37"/>
      <c r="C127" s="18" t="s">
        <v>4</v>
      </c>
      <c r="D127" s="22"/>
      <c r="E127" s="22"/>
      <c r="F127" s="22"/>
      <c r="G127" s="22"/>
      <c r="H127" s="22"/>
      <c r="I127" s="28">
        <f>SUM(D127:H127)</f>
        <v>0</v>
      </c>
    </row>
    <row r="128" spans="1:9" x14ac:dyDescent="0.25">
      <c r="A128" s="31"/>
      <c r="B128" s="37"/>
      <c r="C128" s="18" t="s">
        <v>6</v>
      </c>
      <c r="D128" s="22"/>
      <c r="E128" s="22"/>
      <c r="F128" s="22"/>
      <c r="G128" s="22"/>
      <c r="H128" s="22"/>
      <c r="I128" s="28">
        <f t="shared" ref="I128:I130" si="137">SUM(D128:H128)</f>
        <v>0</v>
      </c>
    </row>
    <row r="129" spans="1:9" x14ac:dyDescent="0.25">
      <c r="A129" s="31"/>
      <c r="B129" s="37"/>
      <c r="C129" s="18" t="s">
        <v>7</v>
      </c>
      <c r="D129" s="22">
        <f>100</f>
        <v>100</v>
      </c>
      <c r="E129" s="22"/>
      <c r="F129" s="22"/>
      <c r="G129" s="22"/>
      <c r="H129" s="22"/>
      <c r="I129" s="28">
        <f t="shared" si="137"/>
        <v>100</v>
      </c>
    </row>
    <row r="130" spans="1:9" x14ac:dyDescent="0.25">
      <c r="A130" s="32"/>
      <c r="B130" s="38"/>
      <c r="C130" s="18" t="s">
        <v>17</v>
      </c>
      <c r="D130" s="22"/>
      <c r="E130" s="22"/>
      <c r="F130" s="22"/>
      <c r="G130" s="22"/>
      <c r="H130" s="22"/>
      <c r="I130" s="28">
        <f t="shared" si="137"/>
        <v>0</v>
      </c>
    </row>
    <row r="131" spans="1:9" ht="13.95" customHeight="1" x14ac:dyDescent="0.25">
      <c r="A131" s="30">
        <v>10</v>
      </c>
      <c r="B131" s="36" t="s">
        <v>30</v>
      </c>
      <c r="C131" s="13" t="s">
        <v>8</v>
      </c>
      <c r="D131" s="27">
        <f>SUM(D132:D135)</f>
        <v>30</v>
      </c>
      <c r="E131" s="27">
        <f t="shared" ref="E131" si="138">SUM(E132:E135)</f>
        <v>0</v>
      </c>
      <c r="F131" s="27">
        <f t="shared" ref="F131" si="139">SUM(F132:F135)</f>
        <v>0</v>
      </c>
      <c r="G131" s="27">
        <f t="shared" ref="G131" si="140">SUM(G132:G135)</f>
        <v>0</v>
      </c>
      <c r="H131" s="27">
        <f t="shared" ref="H131" si="141">SUM(H132:H135)</f>
        <v>0</v>
      </c>
      <c r="I131" s="27">
        <f t="shared" ref="I131" si="142">SUM(I132:I135)</f>
        <v>30</v>
      </c>
    </row>
    <row r="132" spans="1:9" x14ac:dyDescent="0.25">
      <c r="A132" s="31"/>
      <c r="B132" s="37"/>
      <c r="C132" s="18" t="s">
        <v>4</v>
      </c>
      <c r="D132" s="22"/>
      <c r="E132" s="22"/>
      <c r="F132" s="22"/>
      <c r="G132" s="22"/>
      <c r="H132" s="22"/>
      <c r="I132" s="28">
        <f>SUM(D132:H132)</f>
        <v>0</v>
      </c>
    </row>
    <row r="133" spans="1:9" x14ac:dyDescent="0.25">
      <c r="A133" s="31"/>
      <c r="B133" s="37"/>
      <c r="C133" s="18" t="s">
        <v>6</v>
      </c>
      <c r="D133" s="22"/>
      <c r="E133" s="22"/>
      <c r="F133" s="22"/>
      <c r="G133" s="22"/>
      <c r="H133" s="22"/>
      <c r="I133" s="28">
        <f t="shared" ref="I133:I135" si="143">SUM(D133:H133)</f>
        <v>0</v>
      </c>
    </row>
    <row r="134" spans="1:9" x14ac:dyDescent="0.25">
      <c r="A134" s="31"/>
      <c r="B134" s="37"/>
      <c r="C134" s="18" t="s">
        <v>7</v>
      </c>
      <c r="D134" s="22">
        <f>30</f>
        <v>30</v>
      </c>
      <c r="E134" s="22"/>
      <c r="F134" s="22"/>
      <c r="G134" s="22"/>
      <c r="H134" s="22"/>
      <c r="I134" s="28">
        <f t="shared" si="143"/>
        <v>30</v>
      </c>
    </row>
    <row r="135" spans="1:9" x14ac:dyDescent="0.25">
      <c r="A135" s="32"/>
      <c r="B135" s="38"/>
      <c r="C135" s="18" t="s">
        <v>17</v>
      </c>
      <c r="D135" s="22"/>
      <c r="E135" s="22"/>
      <c r="F135" s="22"/>
      <c r="G135" s="22"/>
      <c r="H135" s="22"/>
      <c r="I135" s="28">
        <f t="shared" si="143"/>
        <v>0</v>
      </c>
    </row>
    <row r="136" spans="1:9" ht="13.95" customHeight="1" x14ac:dyDescent="0.25">
      <c r="A136" s="30">
        <v>11</v>
      </c>
      <c r="B136" s="36" t="s">
        <v>29</v>
      </c>
      <c r="C136" s="13" t="s">
        <v>8</v>
      </c>
      <c r="D136" s="27">
        <f>SUM(D137:D140)</f>
        <v>8767.4747499999994</v>
      </c>
      <c r="E136" s="27">
        <f t="shared" ref="E136" si="144">SUM(E137:E140)</f>
        <v>8325.4545500000004</v>
      </c>
      <c r="F136" s="27">
        <f t="shared" ref="F136" si="145">SUM(F137:F140)</f>
        <v>7736.0606099999995</v>
      </c>
      <c r="G136" s="27">
        <f t="shared" ref="G136" si="146">SUM(G137:G140)</f>
        <v>0</v>
      </c>
      <c r="H136" s="27">
        <f t="shared" ref="H136" si="147">SUM(H137:H140)</f>
        <v>0</v>
      </c>
      <c r="I136" s="27">
        <f t="shared" ref="I136" si="148">SUM(I137:I140)</f>
        <v>24828.98991</v>
      </c>
    </row>
    <row r="137" spans="1:9" x14ac:dyDescent="0.25">
      <c r="A137" s="31"/>
      <c r="B137" s="37"/>
      <c r="C137" s="18" t="s">
        <v>4</v>
      </c>
      <c r="D137" s="22">
        <f>6162.658</f>
        <v>6162.6580000000004</v>
      </c>
      <c r="E137" s="22">
        <f>5769.54</f>
        <v>5769.54</v>
      </c>
      <c r="F137" s="22">
        <f>5284.503</f>
        <v>5284.5029999999997</v>
      </c>
      <c r="G137" s="22"/>
      <c r="H137" s="22"/>
      <c r="I137" s="28">
        <f>SUM(D137:H137)</f>
        <v>17216.701000000001</v>
      </c>
    </row>
    <row r="138" spans="1:9" x14ac:dyDescent="0.25">
      <c r="A138" s="31"/>
      <c r="B138" s="37"/>
      <c r="C138" s="18" t="s">
        <v>6</v>
      </c>
      <c r="D138" s="22">
        <f>2517.142</f>
        <v>2517.1419999999998</v>
      </c>
      <c r="E138" s="22">
        <f>2472.66</f>
        <v>2472.66</v>
      </c>
      <c r="F138" s="22">
        <f>2374.197</f>
        <v>2374.1970000000001</v>
      </c>
      <c r="G138" s="22"/>
      <c r="H138" s="22"/>
      <c r="I138" s="28">
        <f t="shared" ref="I138:I140" si="149">SUM(D138:H138)</f>
        <v>7363.9989999999998</v>
      </c>
    </row>
    <row r="139" spans="1:9" x14ac:dyDescent="0.25">
      <c r="A139" s="31"/>
      <c r="B139" s="37"/>
      <c r="C139" s="18" t="s">
        <v>7</v>
      </c>
      <c r="D139" s="22">
        <f>87.67475</f>
        <v>87.674750000000003</v>
      </c>
      <c r="E139" s="22">
        <f>83.25455</f>
        <v>83.254549999999995</v>
      </c>
      <c r="F139" s="22">
        <f>77.36061</f>
        <v>77.360609999999994</v>
      </c>
      <c r="G139" s="22"/>
      <c r="H139" s="22"/>
      <c r="I139" s="28">
        <f t="shared" si="149"/>
        <v>248.28991000000002</v>
      </c>
    </row>
    <row r="140" spans="1:9" x14ac:dyDescent="0.25">
      <c r="A140" s="32"/>
      <c r="B140" s="38"/>
      <c r="C140" s="18" t="s">
        <v>17</v>
      </c>
      <c r="D140" s="22"/>
      <c r="E140" s="22"/>
      <c r="F140" s="22"/>
      <c r="G140" s="22"/>
      <c r="H140" s="22"/>
      <c r="I140" s="28">
        <f t="shared" si="149"/>
        <v>0</v>
      </c>
    </row>
    <row r="141" spans="1:9" ht="13.95" customHeight="1" x14ac:dyDescent="0.25">
      <c r="A141" s="30">
        <v>12</v>
      </c>
      <c r="B141" s="36" t="s">
        <v>61</v>
      </c>
      <c r="C141" s="13" t="s">
        <v>8</v>
      </c>
      <c r="D141" s="27">
        <f>SUM(D142:D145)</f>
        <v>88.888890000000004</v>
      </c>
      <c r="E141" s="27">
        <f t="shared" ref="E141" si="150">SUM(E142:E145)</f>
        <v>0</v>
      </c>
      <c r="F141" s="27">
        <f t="shared" ref="F141" si="151">SUM(F142:F145)</f>
        <v>0</v>
      </c>
      <c r="G141" s="27">
        <f t="shared" ref="G141" si="152">SUM(G142:G145)</f>
        <v>0</v>
      </c>
      <c r="H141" s="27">
        <f t="shared" ref="H141" si="153">SUM(H142:H145)</f>
        <v>0</v>
      </c>
      <c r="I141" s="27">
        <f t="shared" ref="I141" si="154">SUM(I142:I145)</f>
        <v>88.888890000000004</v>
      </c>
    </row>
    <row r="142" spans="1:9" x14ac:dyDescent="0.25">
      <c r="A142" s="31"/>
      <c r="B142" s="37"/>
      <c r="C142" s="18" t="s">
        <v>4</v>
      </c>
      <c r="D142" s="22"/>
      <c r="E142" s="22"/>
      <c r="F142" s="22"/>
      <c r="G142" s="22"/>
      <c r="H142" s="22"/>
      <c r="I142" s="28">
        <f>SUM(D142:H142)</f>
        <v>0</v>
      </c>
    </row>
    <row r="143" spans="1:9" x14ac:dyDescent="0.25">
      <c r="A143" s="31"/>
      <c r="B143" s="37"/>
      <c r="C143" s="18" t="s">
        <v>6</v>
      </c>
      <c r="D143" s="22"/>
      <c r="E143" s="22"/>
      <c r="F143" s="22"/>
      <c r="G143" s="22"/>
      <c r="H143" s="22"/>
      <c r="I143" s="28">
        <f t="shared" ref="I143:I145" si="155">SUM(D143:H143)</f>
        <v>0</v>
      </c>
    </row>
    <row r="144" spans="1:9" x14ac:dyDescent="0.25">
      <c r="A144" s="31"/>
      <c r="B144" s="37"/>
      <c r="C144" s="18" t="s">
        <v>7</v>
      </c>
      <c r="D144" s="22">
        <f>88.88889</f>
        <v>88.888890000000004</v>
      </c>
      <c r="E144" s="22"/>
      <c r="F144" s="22"/>
      <c r="G144" s="22"/>
      <c r="H144" s="22"/>
      <c r="I144" s="28">
        <f t="shared" si="155"/>
        <v>88.888890000000004</v>
      </c>
    </row>
    <row r="145" spans="1:11" x14ac:dyDescent="0.25">
      <c r="A145" s="32"/>
      <c r="B145" s="38"/>
      <c r="C145" s="18" t="s">
        <v>17</v>
      </c>
      <c r="D145" s="22"/>
      <c r="E145" s="22"/>
      <c r="F145" s="22"/>
      <c r="G145" s="22"/>
      <c r="H145" s="22"/>
      <c r="I145" s="28">
        <f t="shared" si="155"/>
        <v>0</v>
      </c>
    </row>
    <row r="146" spans="1:11" s="11" customFormat="1" ht="13.95" customHeight="1" x14ac:dyDescent="0.25">
      <c r="A146" s="39" t="s">
        <v>10</v>
      </c>
      <c r="B146" s="39" t="s">
        <v>32</v>
      </c>
      <c r="C146" s="10" t="s">
        <v>5</v>
      </c>
      <c r="D146" s="25">
        <f>SUM(D147:D150)</f>
        <v>24776.957490000001</v>
      </c>
      <c r="E146" s="25">
        <f t="shared" ref="E146" si="156">SUM(E147:E150)</f>
        <v>17747.916270000002</v>
      </c>
      <c r="F146" s="25">
        <f t="shared" ref="F146" si="157">SUM(F147:F150)</f>
        <v>21911.340270000001</v>
      </c>
      <c r="G146" s="25">
        <f t="shared" ref="G146" si="158">SUM(G147:G150)</f>
        <v>0</v>
      </c>
      <c r="H146" s="25">
        <f t="shared" ref="H146" si="159">SUM(H147:H150)</f>
        <v>0</v>
      </c>
      <c r="I146" s="25">
        <f>SUM(I147:I150)</f>
        <v>64436.214030000003</v>
      </c>
      <c r="K146" s="12"/>
    </row>
    <row r="147" spans="1:11" s="11" customFormat="1" x14ac:dyDescent="0.25">
      <c r="A147" s="39"/>
      <c r="B147" s="39"/>
      <c r="C147" s="17" t="s">
        <v>4</v>
      </c>
      <c r="D147" s="26">
        <f>D153+D158+D163+D169+D180+D185+D190+D196+D201+D174</f>
        <v>0</v>
      </c>
      <c r="E147" s="26">
        <f t="shared" ref="E147:H147" si="160">E153+E158+E163+E169+E180+E185+E190+E196+E201+E174</f>
        <v>0</v>
      </c>
      <c r="F147" s="26">
        <f t="shared" si="160"/>
        <v>0</v>
      </c>
      <c r="G147" s="26">
        <f t="shared" si="160"/>
        <v>0</v>
      </c>
      <c r="H147" s="26">
        <f t="shared" si="160"/>
        <v>0</v>
      </c>
      <c r="I147" s="26">
        <f>SUM(D147:H147)</f>
        <v>0</v>
      </c>
    </row>
    <row r="148" spans="1:11" s="11" customFormat="1" x14ac:dyDescent="0.25">
      <c r="A148" s="39"/>
      <c r="B148" s="39"/>
      <c r="C148" s="17" t="s">
        <v>6</v>
      </c>
      <c r="D148" s="26">
        <f>D154+D159+D164+D170+D181+D186+D191+D197+D202+D175</f>
        <v>6839.9813599999998</v>
      </c>
      <c r="E148" s="26">
        <f t="shared" ref="E148:H148" si="161">E154+E159+E164+E170+E181+E186+E191+E197+E202+E175</f>
        <v>6839.9813599999998</v>
      </c>
      <c r="F148" s="26">
        <f t="shared" si="161"/>
        <v>6839.9813599999998</v>
      </c>
      <c r="G148" s="26">
        <f t="shared" si="161"/>
        <v>0</v>
      </c>
      <c r="H148" s="26">
        <f t="shared" si="161"/>
        <v>0</v>
      </c>
      <c r="I148" s="26">
        <f t="shared" ref="I148:I150" si="162">SUM(D148:H148)</f>
        <v>20519.944080000001</v>
      </c>
    </row>
    <row r="149" spans="1:11" s="11" customFormat="1" x14ac:dyDescent="0.25">
      <c r="A149" s="39"/>
      <c r="B149" s="39"/>
      <c r="C149" s="17" t="s">
        <v>7</v>
      </c>
      <c r="D149" s="26">
        <f>D155+D160+D165+D171+D182+D187+D192+D198+D203+D176</f>
        <v>17936.976130000003</v>
      </c>
      <c r="E149" s="26">
        <f t="shared" ref="E149:H149" si="163">E155+E160+E165+E171+E182+E187+E192+E198+E203+E176</f>
        <v>10907.93491</v>
      </c>
      <c r="F149" s="26">
        <f t="shared" si="163"/>
        <v>15071.358910000001</v>
      </c>
      <c r="G149" s="26">
        <f t="shared" si="163"/>
        <v>0</v>
      </c>
      <c r="H149" s="26">
        <f t="shared" si="163"/>
        <v>0</v>
      </c>
      <c r="I149" s="26">
        <f t="shared" si="162"/>
        <v>43916.269950000002</v>
      </c>
      <c r="K149" s="12"/>
    </row>
    <row r="150" spans="1:11" s="11" customFormat="1" x14ac:dyDescent="0.25">
      <c r="A150" s="39"/>
      <c r="B150" s="39"/>
      <c r="C150" s="17" t="s">
        <v>17</v>
      </c>
      <c r="D150" s="26">
        <f>D156+D161+D166+D172+D183+D188+D193+D199+D204+D177</f>
        <v>0</v>
      </c>
      <c r="E150" s="26">
        <f t="shared" ref="E150:H150" si="164">E156+E161+E166+E172+E183+E188+E193+E199+E204+E177</f>
        <v>0</v>
      </c>
      <c r="F150" s="26">
        <f t="shared" si="164"/>
        <v>0</v>
      </c>
      <c r="G150" s="26">
        <f t="shared" si="164"/>
        <v>0</v>
      </c>
      <c r="H150" s="26">
        <f t="shared" si="164"/>
        <v>0</v>
      </c>
      <c r="I150" s="26">
        <f t="shared" si="162"/>
        <v>0</v>
      </c>
      <c r="K150" s="12"/>
    </row>
    <row r="151" spans="1:11" s="11" customFormat="1" ht="13.95" customHeight="1" x14ac:dyDescent="0.25">
      <c r="A151" s="33" t="s">
        <v>31</v>
      </c>
      <c r="B151" s="34"/>
      <c r="C151" s="34"/>
      <c r="D151" s="34"/>
      <c r="E151" s="34"/>
      <c r="F151" s="34"/>
      <c r="G151" s="34"/>
      <c r="H151" s="34"/>
      <c r="I151" s="35"/>
    </row>
    <row r="152" spans="1:11" ht="13.95" customHeight="1" x14ac:dyDescent="0.25">
      <c r="A152" s="30">
        <v>13</v>
      </c>
      <c r="B152" s="36" t="s">
        <v>33</v>
      </c>
      <c r="C152" s="13" t="s">
        <v>8</v>
      </c>
      <c r="D152" s="27">
        <f>SUM(D153:D156)</f>
        <v>13680.730219999999</v>
      </c>
      <c r="E152" s="27">
        <f t="shared" ref="E152" si="165">SUM(E153:E156)</f>
        <v>7648.3389999999999</v>
      </c>
      <c r="F152" s="27">
        <f t="shared" ref="F152" si="166">SUM(F153:F156)</f>
        <v>11811.763000000001</v>
      </c>
      <c r="G152" s="27">
        <f t="shared" ref="G152" si="167">SUM(G153:G156)</f>
        <v>0</v>
      </c>
      <c r="H152" s="27">
        <f t="shared" ref="H152" si="168">SUM(H153:H156)</f>
        <v>0</v>
      </c>
      <c r="I152" s="27">
        <f t="shared" ref="I152" si="169">SUM(I153:I156)</f>
        <v>33140.832219999997</v>
      </c>
    </row>
    <row r="153" spans="1:11" x14ac:dyDescent="0.25">
      <c r="A153" s="31"/>
      <c r="B153" s="37"/>
      <c r="C153" s="18" t="s">
        <v>4</v>
      </c>
      <c r="D153" s="22"/>
      <c r="E153" s="22"/>
      <c r="F153" s="22"/>
      <c r="G153" s="22"/>
      <c r="H153" s="22"/>
      <c r="I153" s="28">
        <f>SUM(D153:H153)</f>
        <v>0</v>
      </c>
    </row>
    <row r="154" spans="1:11" x14ac:dyDescent="0.25">
      <c r="A154" s="31"/>
      <c r="B154" s="37"/>
      <c r="C154" s="18" t="s">
        <v>6</v>
      </c>
      <c r="D154" s="22"/>
      <c r="E154" s="22"/>
      <c r="F154" s="22"/>
      <c r="G154" s="22"/>
      <c r="H154" s="22"/>
      <c r="I154" s="28">
        <f t="shared" ref="I154:I156" si="170">SUM(D154:H154)</f>
        <v>0</v>
      </c>
    </row>
    <row r="155" spans="1:11" x14ac:dyDescent="0.25">
      <c r="A155" s="31"/>
      <c r="B155" s="37"/>
      <c r="C155" s="18" t="s">
        <v>7</v>
      </c>
      <c r="D155" s="22">
        <f>13680.73022</f>
        <v>13680.730219999999</v>
      </c>
      <c r="E155" s="22">
        <f>7648.339</f>
        <v>7648.3389999999999</v>
      </c>
      <c r="F155" s="22">
        <f>11811.763</f>
        <v>11811.763000000001</v>
      </c>
      <c r="G155" s="22"/>
      <c r="H155" s="22"/>
      <c r="I155" s="28">
        <f t="shared" si="170"/>
        <v>33140.832219999997</v>
      </c>
    </row>
    <row r="156" spans="1:11" x14ac:dyDescent="0.25">
      <c r="A156" s="32"/>
      <c r="B156" s="38"/>
      <c r="C156" s="18" t="s">
        <v>17</v>
      </c>
      <c r="D156" s="22"/>
      <c r="E156" s="22"/>
      <c r="F156" s="22"/>
      <c r="G156" s="22"/>
      <c r="H156" s="22"/>
      <c r="I156" s="28">
        <f t="shared" si="170"/>
        <v>0</v>
      </c>
    </row>
    <row r="157" spans="1:11" ht="19.95" customHeight="1" x14ac:dyDescent="0.25">
      <c r="A157" s="30">
        <v>14</v>
      </c>
      <c r="B157" s="36" t="s">
        <v>62</v>
      </c>
      <c r="C157" s="13" t="s">
        <v>8</v>
      </c>
      <c r="D157" s="27">
        <f>SUM(D158:D161)</f>
        <v>5691.375</v>
      </c>
      <c r="E157" s="27">
        <f t="shared" ref="E157" si="171">SUM(E158:E161)</f>
        <v>5691.375</v>
      </c>
      <c r="F157" s="27">
        <f t="shared" ref="F157" si="172">SUM(F158:F161)</f>
        <v>5691.375</v>
      </c>
      <c r="G157" s="27">
        <f t="shared" ref="G157" si="173">SUM(G158:G161)</f>
        <v>0</v>
      </c>
      <c r="H157" s="27">
        <f t="shared" ref="H157" si="174">SUM(H158:H161)</f>
        <v>0</v>
      </c>
      <c r="I157" s="27">
        <f t="shared" ref="I157" si="175">SUM(I158:I161)</f>
        <v>17074.125</v>
      </c>
    </row>
    <row r="158" spans="1:11" ht="19.95" customHeight="1" x14ac:dyDescent="0.25">
      <c r="A158" s="31"/>
      <c r="B158" s="37"/>
      <c r="C158" s="18" t="s">
        <v>4</v>
      </c>
      <c r="D158" s="22"/>
      <c r="E158" s="22"/>
      <c r="F158" s="22"/>
      <c r="G158" s="22"/>
      <c r="H158" s="22"/>
      <c r="I158" s="28">
        <f>SUM(D158:H158)</f>
        <v>0</v>
      </c>
    </row>
    <row r="159" spans="1:11" ht="19.95" customHeight="1" x14ac:dyDescent="0.25">
      <c r="A159" s="31"/>
      <c r="B159" s="37"/>
      <c r="C159" s="18" t="s">
        <v>6</v>
      </c>
      <c r="D159" s="22">
        <f>4553.1</f>
        <v>4553.1000000000004</v>
      </c>
      <c r="E159" s="22">
        <f>4553.1</f>
        <v>4553.1000000000004</v>
      </c>
      <c r="F159" s="22">
        <f>4553.1</f>
        <v>4553.1000000000004</v>
      </c>
      <c r="G159" s="22"/>
      <c r="H159" s="22"/>
      <c r="I159" s="28">
        <f t="shared" ref="I159:I161" si="176">SUM(D159:H159)</f>
        <v>13659.300000000001</v>
      </c>
    </row>
    <row r="160" spans="1:11" ht="19.95" customHeight="1" x14ac:dyDescent="0.25">
      <c r="A160" s="31"/>
      <c r="B160" s="37"/>
      <c r="C160" s="18" t="s">
        <v>7</v>
      </c>
      <c r="D160" s="22">
        <f>1138.275</f>
        <v>1138.2750000000001</v>
      </c>
      <c r="E160" s="22">
        <f>1138.275</f>
        <v>1138.2750000000001</v>
      </c>
      <c r="F160" s="22">
        <f>1138.275</f>
        <v>1138.2750000000001</v>
      </c>
      <c r="G160" s="22"/>
      <c r="H160" s="22"/>
      <c r="I160" s="28">
        <f t="shared" si="176"/>
        <v>3414.8250000000003</v>
      </c>
    </row>
    <row r="161" spans="1:9" ht="19.95" customHeight="1" x14ac:dyDescent="0.25">
      <c r="A161" s="32"/>
      <c r="B161" s="38"/>
      <c r="C161" s="18" t="s">
        <v>17</v>
      </c>
      <c r="D161" s="22"/>
      <c r="E161" s="22"/>
      <c r="F161" s="22"/>
      <c r="G161" s="22"/>
      <c r="H161" s="22"/>
      <c r="I161" s="28">
        <f t="shared" si="176"/>
        <v>0</v>
      </c>
    </row>
    <row r="162" spans="1:9" ht="13.95" customHeight="1" x14ac:dyDescent="0.25">
      <c r="A162" s="30">
        <v>15</v>
      </c>
      <c r="B162" s="36" t="s">
        <v>34</v>
      </c>
      <c r="C162" s="13" t="s">
        <v>8</v>
      </c>
      <c r="D162" s="27">
        <f>SUM(D163:D166)</f>
        <v>3580.4</v>
      </c>
      <c r="E162" s="27">
        <f t="shared" ref="E162" si="177">SUM(E163:E166)</f>
        <v>3580.4</v>
      </c>
      <c r="F162" s="27">
        <f t="shared" ref="F162" si="178">SUM(F163:F166)</f>
        <v>3580.4</v>
      </c>
      <c r="G162" s="27">
        <f t="shared" ref="G162" si="179">SUM(G163:G166)</f>
        <v>0</v>
      </c>
      <c r="H162" s="27">
        <f t="shared" ref="H162" si="180">SUM(H163:H166)</f>
        <v>0</v>
      </c>
      <c r="I162" s="27">
        <f t="shared" ref="I162" si="181">SUM(I163:I166)</f>
        <v>10741.2</v>
      </c>
    </row>
    <row r="163" spans="1:9" x14ac:dyDescent="0.25">
      <c r="A163" s="31"/>
      <c r="B163" s="37"/>
      <c r="C163" s="18" t="s">
        <v>4</v>
      </c>
      <c r="D163" s="22"/>
      <c r="E163" s="22"/>
      <c r="F163" s="22"/>
      <c r="G163" s="22"/>
      <c r="H163" s="22"/>
      <c r="I163" s="28">
        <f>SUM(D163:H163)</f>
        <v>0</v>
      </c>
    </row>
    <row r="164" spans="1:9" x14ac:dyDescent="0.25">
      <c r="A164" s="31"/>
      <c r="B164" s="37"/>
      <c r="C164" s="18" t="s">
        <v>6</v>
      </c>
      <c r="D164" s="22">
        <f t="shared" ref="D164:F165" si="182">1790.2</f>
        <v>1790.2</v>
      </c>
      <c r="E164" s="22">
        <f t="shared" si="182"/>
        <v>1790.2</v>
      </c>
      <c r="F164" s="22">
        <f t="shared" si="182"/>
        <v>1790.2</v>
      </c>
      <c r="G164" s="22"/>
      <c r="H164" s="22"/>
      <c r="I164" s="28">
        <f t="shared" ref="I164:I166" si="183">SUM(D164:H164)</f>
        <v>5370.6</v>
      </c>
    </row>
    <row r="165" spans="1:9" x14ac:dyDescent="0.25">
      <c r="A165" s="31"/>
      <c r="B165" s="37"/>
      <c r="C165" s="18" t="s">
        <v>7</v>
      </c>
      <c r="D165" s="22">
        <f t="shared" si="182"/>
        <v>1790.2</v>
      </c>
      <c r="E165" s="22">
        <f t="shared" si="182"/>
        <v>1790.2</v>
      </c>
      <c r="F165" s="22">
        <f t="shared" si="182"/>
        <v>1790.2</v>
      </c>
      <c r="G165" s="22"/>
      <c r="H165" s="22"/>
      <c r="I165" s="28">
        <f t="shared" si="183"/>
        <v>5370.6</v>
      </c>
    </row>
    <row r="166" spans="1:9" x14ac:dyDescent="0.25">
      <c r="A166" s="32"/>
      <c r="B166" s="38"/>
      <c r="C166" s="18" t="s">
        <v>17</v>
      </c>
      <c r="D166" s="22"/>
      <c r="E166" s="22"/>
      <c r="F166" s="22"/>
      <c r="G166" s="22"/>
      <c r="H166" s="22"/>
      <c r="I166" s="28">
        <f t="shared" si="183"/>
        <v>0</v>
      </c>
    </row>
    <row r="167" spans="1:9" x14ac:dyDescent="0.25">
      <c r="A167" s="33" t="s">
        <v>35</v>
      </c>
      <c r="B167" s="34"/>
      <c r="C167" s="34"/>
      <c r="D167" s="34"/>
      <c r="E167" s="34"/>
      <c r="F167" s="34"/>
      <c r="G167" s="34"/>
      <c r="H167" s="34"/>
      <c r="I167" s="35"/>
    </row>
    <row r="168" spans="1:9" ht="13.95" hidden="1" customHeight="1" x14ac:dyDescent="0.25">
      <c r="A168" s="30">
        <v>26</v>
      </c>
      <c r="B168" s="36" t="s">
        <v>63</v>
      </c>
      <c r="C168" s="13" t="s">
        <v>8</v>
      </c>
      <c r="D168" s="27">
        <f>SUM(D169:D172)</f>
        <v>0</v>
      </c>
      <c r="E168" s="27">
        <f t="shared" ref="E168" si="184">SUM(E169:E172)</f>
        <v>0</v>
      </c>
      <c r="F168" s="27">
        <f t="shared" ref="F168" si="185">SUM(F169:F172)</f>
        <v>0</v>
      </c>
      <c r="G168" s="27">
        <f t="shared" ref="G168" si="186">SUM(G169:G172)</f>
        <v>0</v>
      </c>
      <c r="H168" s="27">
        <f t="shared" ref="H168" si="187">SUM(H169:H172)</f>
        <v>0</v>
      </c>
      <c r="I168" s="27">
        <f t="shared" ref="I168" si="188">SUM(I169:I172)</f>
        <v>0</v>
      </c>
    </row>
    <row r="169" spans="1:9" hidden="1" x14ac:dyDescent="0.25">
      <c r="A169" s="31"/>
      <c r="B169" s="37"/>
      <c r="C169" s="18" t="s">
        <v>4</v>
      </c>
      <c r="D169" s="22"/>
      <c r="E169" s="22"/>
      <c r="F169" s="22"/>
      <c r="G169" s="22"/>
      <c r="H169" s="22"/>
      <c r="I169" s="28">
        <f>SUM(D169:H169)</f>
        <v>0</v>
      </c>
    </row>
    <row r="170" spans="1:9" hidden="1" x14ac:dyDescent="0.25">
      <c r="A170" s="31"/>
      <c r="B170" s="37"/>
      <c r="C170" s="18" t="s">
        <v>6</v>
      </c>
      <c r="D170" s="22"/>
      <c r="E170" s="22"/>
      <c r="F170" s="22"/>
      <c r="G170" s="22"/>
      <c r="H170" s="22"/>
      <c r="I170" s="28">
        <f t="shared" ref="I170:I172" si="189">SUM(D170:H170)</f>
        <v>0</v>
      </c>
    </row>
    <row r="171" spans="1:9" hidden="1" x14ac:dyDescent="0.25">
      <c r="A171" s="31"/>
      <c r="B171" s="37"/>
      <c r="C171" s="18" t="s">
        <v>7</v>
      </c>
      <c r="D171" s="22"/>
      <c r="E171" s="22"/>
      <c r="F171" s="22"/>
      <c r="G171" s="22"/>
      <c r="H171" s="22"/>
      <c r="I171" s="28">
        <f t="shared" si="189"/>
        <v>0</v>
      </c>
    </row>
    <row r="172" spans="1:9" hidden="1" x14ac:dyDescent="0.25">
      <c r="A172" s="32"/>
      <c r="B172" s="38"/>
      <c r="C172" s="18" t="s">
        <v>17</v>
      </c>
      <c r="D172" s="22"/>
      <c r="E172" s="22"/>
      <c r="F172" s="22"/>
      <c r="G172" s="22"/>
      <c r="H172" s="22"/>
      <c r="I172" s="28">
        <f t="shared" si="189"/>
        <v>0</v>
      </c>
    </row>
    <row r="173" spans="1:9" x14ac:dyDescent="0.25">
      <c r="A173" s="30">
        <v>16</v>
      </c>
      <c r="B173" s="36" t="s">
        <v>53</v>
      </c>
      <c r="C173" s="13" t="s">
        <v>8</v>
      </c>
      <c r="D173" s="27">
        <f>SUM(D174:D177)</f>
        <v>500</v>
      </c>
      <c r="E173" s="27">
        <f t="shared" ref="E173:I173" si="190">SUM(E174:E177)</f>
        <v>0</v>
      </c>
      <c r="F173" s="27">
        <f t="shared" si="190"/>
        <v>0</v>
      </c>
      <c r="G173" s="27">
        <f t="shared" si="190"/>
        <v>0</v>
      </c>
      <c r="H173" s="27">
        <f t="shared" si="190"/>
        <v>0</v>
      </c>
      <c r="I173" s="27">
        <f t="shared" si="190"/>
        <v>500</v>
      </c>
    </row>
    <row r="174" spans="1:9" x14ac:dyDescent="0.25">
      <c r="A174" s="31"/>
      <c r="B174" s="37"/>
      <c r="C174" s="18" t="s">
        <v>4</v>
      </c>
      <c r="D174" s="22"/>
      <c r="E174" s="22"/>
      <c r="F174" s="22"/>
      <c r="G174" s="22"/>
      <c r="H174" s="22"/>
      <c r="I174" s="28">
        <f>SUM(D174:H174)</f>
        <v>0</v>
      </c>
    </row>
    <row r="175" spans="1:9" x14ac:dyDescent="0.25">
      <c r="A175" s="31"/>
      <c r="B175" s="37"/>
      <c r="C175" s="18" t="s">
        <v>6</v>
      </c>
      <c r="D175" s="22"/>
      <c r="E175" s="22"/>
      <c r="F175" s="22"/>
      <c r="G175" s="22"/>
      <c r="H175" s="22"/>
      <c r="I175" s="28">
        <f t="shared" ref="I175:I177" si="191">SUM(D175:H175)</f>
        <v>0</v>
      </c>
    </row>
    <row r="176" spans="1:9" x14ac:dyDescent="0.25">
      <c r="A176" s="31"/>
      <c r="B176" s="37"/>
      <c r="C176" s="18" t="s">
        <v>7</v>
      </c>
      <c r="D176" s="22">
        <f>500</f>
        <v>500</v>
      </c>
      <c r="E176" s="22"/>
      <c r="F176" s="22"/>
      <c r="G176" s="22"/>
      <c r="H176" s="22"/>
      <c r="I176" s="28">
        <f t="shared" si="191"/>
        <v>500</v>
      </c>
    </row>
    <row r="177" spans="1:10" x14ac:dyDescent="0.25">
      <c r="A177" s="32"/>
      <c r="B177" s="38"/>
      <c r="C177" s="18" t="s">
        <v>17</v>
      </c>
      <c r="D177" s="22"/>
      <c r="E177" s="22"/>
      <c r="F177" s="22"/>
      <c r="G177" s="22"/>
      <c r="H177" s="22"/>
      <c r="I177" s="28">
        <f t="shared" si="191"/>
        <v>0</v>
      </c>
    </row>
    <row r="178" spans="1:10" x14ac:dyDescent="0.25">
      <c r="A178" s="33" t="s">
        <v>36</v>
      </c>
      <c r="B178" s="34"/>
      <c r="C178" s="34"/>
      <c r="D178" s="34"/>
      <c r="E178" s="34"/>
      <c r="F178" s="34"/>
      <c r="G178" s="34"/>
      <c r="H178" s="34"/>
      <c r="I178" s="35"/>
    </row>
    <row r="179" spans="1:10" ht="13.95" customHeight="1" x14ac:dyDescent="0.25">
      <c r="A179" s="30">
        <v>17</v>
      </c>
      <c r="B179" s="36" t="s">
        <v>50</v>
      </c>
      <c r="C179" s="13" t="s">
        <v>8</v>
      </c>
      <c r="D179" s="27">
        <f>SUM(D180:D183)</f>
        <v>20</v>
      </c>
      <c r="E179" s="27">
        <f t="shared" ref="E179" si="192">SUM(E180:E183)</f>
        <v>0</v>
      </c>
      <c r="F179" s="27">
        <f t="shared" ref="F179" si="193">SUM(F180:F183)</f>
        <v>0</v>
      </c>
      <c r="G179" s="27">
        <f t="shared" ref="G179" si="194">SUM(G180:G183)</f>
        <v>0</v>
      </c>
      <c r="H179" s="27">
        <f t="shared" ref="H179" si="195">SUM(H180:H183)</f>
        <v>0</v>
      </c>
      <c r="I179" s="27">
        <f t="shared" ref="I179" si="196">SUM(I180:I183)</f>
        <v>20</v>
      </c>
      <c r="J179" s="29"/>
    </row>
    <row r="180" spans="1:10" x14ac:dyDescent="0.25">
      <c r="A180" s="31"/>
      <c r="B180" s="37"/>
      <c r="C180" s="18" t="s">
        <v>4</v>
      </c>
      <c r="D180" s="22"/>
      <c r="E180" s="22"/>
      <c r="F180" s="22"/>
      <c r="G180" s="22"/>
      <c r="H180" s="22"/>
      <c r="I180" s="28">
        <f>SUM(D180:H180)</f>
        <v>0</v>
      </c>
    </row>
    <row r="181" spans="1:10" x14ac:dyDescent="0.25">
      <c r="A181" s="31"/>
      <c r="B181" s="37"/>
      <c r="C181" s="18" t="s">
        <v>6</v>
      </c>
      <c r="D181" s="22"/>
      <c r="E181" s="22"/>
      <c r="F181" s="22"/>
      <c r="G181" s="22"/>
      <c r="H181" s="22"/>
      <c r="I181" s="28">
        <f t="shared" ref="I181:I183" si="197">SUM(D181:H181)</f>
        <v>0</v>
      </c>
    </row>
    <row r="182" spans="1:10" x14ac:dyDescent="0.25">
      <c r="A182" s="31"/>
      <c r="B182" s="37"/>
      <c r="C182" s="18" t="s">
        <v>7</v>
      </c>
      <c r="D182" s="22">
        <f>20</f>
        <v>20</v>
      </c>
      <c r="E182" s="22"/>
      <c r="F182" s="22"/>
      <c r="G182" s="22"/>
      <c r="H182" s="22"/>
      <c r="I182" s="28">
        <f t="shared" si="197"/>
        <v>20</v>
      </c>
    </row>
    <row r="183" spans="1:10" x14ac:dyDescent="0.25">
      <c r="A183" s="31"/>
      <c r="B183" s="38"/>
      <c r="C183" s="18" t="s">
        <v>17</v>
      </c>
      <c r="D183" s="22"/>
      <c r="E183" s="22"/>
      <c r="F183" s="22"/>
      <c r="G183" s="22"/>
      <c r="H183" s="22"/>
      <c r="I183" s="28">
        <f t="shared" si="197"/>
        <v>0</v>
      </c>
    </row>
    <row r="184" spans="1:10" ht="13.95" customHeight="1" x14ac:dyDescent="0.25">
      <c r="A184" s="31"/>
      <c r="B184" s="36" t="s">
        <v>51</v>
      </c>
      <c r="C184" s="13" t="s">
        <v>8</v>
      </c>
      <c r="D184" s="27">
        <f>SUM(D185:D188)</f>
        <v>827.80226999999991</v>
      </c>
      <c r="E184" s="27">
        <f t="shared" ref="E184:I184" si="198">SUM(E185:E188)</f>
        <v>827.80226999999991</v>
      </c>
      <c r="F184" s="27">
        <f t="shared" si="198"/>
        <v>827.80226999999991</v>
      </c>
      <c r="G184" s="27">
        <f t="shared" si="198"/>
        <v>0</v>
      </c>
      <c r="H184" s="27">
        <f t="shared" si="198"/>
        <v>0</v>
      </c>
      <c r="I184" s="27">
        <f t="shared" si="198"/>
        <v>2483.40681</v>
      </c>
    </row>
    <row r="185" spans="1:10" x14ac:dyDescent="0.25">
      <c r="A185" s="31"/>
      <c r="B185" s="37"/>
      <c r="C185" s="18" t="s">
        <v>4</v>
      </c>
      <c r="D185" s="22"/>
      <c r="E185" s="22"/>
      <c r="F185" s="22"/>
      <c r="G185" s="22"/>
      <c r="H185" s="22"/>
      <c r="I185" s="28">
        <f>SUM(D185:H185)</f>
        <v>0</v>
      </c>
    </row>
    <row r="186" spans="1:10" x14ac:dyDescent="0.25">
      <c r="A186" s="31"/>
      <c r="B186" s="37"/>
      <c r="C186" s="18" t="s">
        <v>6</v>
      </c>
      <c r="D186" s="22">
        <f>496.68136</f>
        <v>496.68135999999998</v>
      </c>
      <c r="E186" s="22">
        <f>496.68136</f>
        <v>496.68135999999998</v>
      </c>
      <c r="F186" s="22">
        <f>496.68136</f>
        <v>496.68135999999998</v>
      </c>
      <c r="G186" s="22"/>
      <c r="H186" s="22"/>
      <c r="I186" s="28">
        <f t="shared" ref="I186:I188" si="199">SUM(D186:H186)</f>
        <v>1490.0440799999999</v>
      </c>
    </row>
    <row r="187" spans="1:10" x14ac:dyDescent="0.25">
      <c r="A187" s="31"/>
      <c r="B187" s="37"/>
      <c r="C187" s="18" t="s">
        <v>7</v>
      </c>
      <c r="D187" s="22">
        <f>331.12091</f>
        <v>331.12090999999998</v>
      </c>
      <c r="E187" s="22">
        <f>331.12091</f>
        <v>331.12090999999998</v>
      </c>
      <c r="F187" s="22">
        <f>331.12091</f>
        <v>331.12090999999998</v>
      </c>
      <c r="G187" s="22"/>
      <c r="H187" s="22"/>
      <c r="I187" s="28">
        <f t="shared" si="199"/>
        <v>993.36272999999994</v>
      </c>
    </row>
    <row r="188" spans="1:10" x14ac:dyDescent="0.25">
      <c r="A188" s="32"/>
      <c r="B188" s="38"/>
      <c r="C188" s="18" t="s">
        <v>17</v>
      </c>
      <c r="D188" s="22"/>
      <c r="E188" s="22"/>
      <c r="F188" s="22"/>
      <c r="G188" s="22"/>
      <c r="H188" s="22"/>
      <c r="I188" s="28">
        <f t="shared" si="199"/>
        <v>0</v>
      </c>
    </row>
    <row r="189" spans="1:10" ht="13.95" customHeight="1" x14ac:dyDescent="0.25">
      <c r="A189" s="30">
        <v>18</v>
      </c>
      <c r="B189" s="36" t="s">
        <v>52</v>
      </c>
      <c r="C189" s="13" t="s">
        <v>8</v>
      </c>
      <c r="D189" s="27">
        <f>SUM(D190:D193)</f>
        <v>156.65</v>
      </c>
      <c r="E189" s="27">
        <f t="shared" ref="E189:I189" si="200">SUM(E190:E193)</f>
        <v>0</v>
      </c>
      <c r="F189" s="27">
        <f t="shared" si="200"/>
        <v>0</v>
      </c>
      <c r="G189" s="27">
        <f t="shared" si="200"/>
        <v>0</v>
      </c>
      <c r="H189" s="27">
        <f t="shared" si="200"/>
        <v>0</v>
      </c>
      <c r="I189" s="27">
        <f t="shared" si="200"/>
        <v>156.65</v>
      </c>
    </row>
    <row r="190" spans="1:10" x14ac:dyDescent="0.25">
      <c r="A190" s="31"/>
      <c r="B190" s="37"/>
      <c r="C190" s="18" t="s">
        <v>4</v>
      </c>
      <c r="D190" s="22"/>
      <c r="E190" s="22"/>
      <c r="F190" s="22"/>
      <c r="G190" s="22"/>
      <c r="H190" s="22"/>
      <c r="I190" s="28">
        <f>SUM(D190:H190)</f>
        <v>0</v>
      </c>
    </row>
    <row r="191" spans="1:10" x14ac:dyDescent="0.25">
      <c r="A191" s="31"/>
      <c r="B191" s="37"/>
      <c r="C191" s="18" t="s">
        <v>6</v>
      </c>
      <c r="D191" s="22"/>
      <c r="E191" s="22"/>
      <c r="F191" s="22"/>
      <c r="G191" s="22"/>
      <c r="H191" s="22"/>
      <c r="I191" s="28">
        <f t="shared" ref="I191:I193" si="201">SUM(D191:H191)</f>
        <v>0</v>
      </c>
    </row>
    <row r="192" spans="1:10" x14ac:dyDescent="0.25">
      <c r="A192" s="31"/>
      <c r="B192" s="37"/>
      <c r="C192" s="18" t="s">
        <v>7</v>
      </c>
      <c r="D192" s="22">
        <f>156.65</f>
        <v>156.65</v>
      </c>
      <c r="E192" s="22"/>
      <c r="F192" s="22"/>
      <c r="G192" s="22"/>
      <c r="H192" s="22"/>
      <c r="I192" s="28">
        <f t="shared" si="201"/>
        <v>156.65</v>
      </c>
    </row>
    <row r="193" spans="1:11" x14ac:dyDescent="0.25">
      <c r="A193" s="32"/>
      <c r="B193" s="38"/>
      <c r="C193" s="18" t="s">
        <v>17</v>
      </c>
      <c r="D193" s="22"/>
      <c r="E193" s="22"/>
      <c r="F193" s="22"/>
      <c r="G193" s="22"/>
      <c r="H193" s="22"/>
      <c r="I193" s="28">
        <f t="shared" si="201"/>
        <v>0</v>
      </c>
    </row>
    <row r="194" spans="1:11" ht="13.95" customHeight="1" x14ac:dyDescent="0.25">
      <c r="A194" s="33" t="s">
        <v>37</v>
      </c>
      <c r="B194" s="34"/>
      <c r="C194" s="34"/>
      <c r="D194" s="34"/>
      <c r="E194" s="34"/>
      <c r="F194" s="34"/>
      <c r="G194" s="34"/>
      <c r="H194" s="34"/>
      <c r="I194" s="35"/>
    </row>
    <row r="195" spans="1:11" ht="13.95" customHeight="1" x14ac:dyDescent="0.25">
      <c r="A195" s="30">
        <v>19</v>
      </c>
      <c r="B195" s="36" t="s">
        <v>66</v>
      </c>
      <c r="C195" s="13" t="s">
        <v>8</v>
      </c>
      <c r="D195" s="27">
        <f>SUM(D196:D199)</f>
        <v>320</v>
      </c>
      <c r="E195" s="27">
        <f t="shared" ref="E195" si="202">SUM(E196:E199)</f>
        <v>0</v>
      </c>
      <c r="F195" s="27">
        <f t="shared" ref="F195" si="203">SUM(F196:F199)</f>
        <v>0</v>
      </c>
      <c r="G195" s="27">
        <f t="shared" ref="G195" si="204">SUM(G196:G199)</f>
        <v>0</v>
      </c>
      <c r="H195" s="27">
        <f t="shared" ref="H195" si="205">SUM(H196:H199)</f>
        <v>0</v>
      </c>
      <c r="I195" s="27">
        <f t="shared" ref="I195" si="206">SUM(I196:I199)</f>
        <v>320</v>
      </c>
    </row>
    <row r="196" spans="1:11" x14ac:dyDescent="0.25">
      <c r="A196" s="31"/>
      <c r="B196" s="37"/>
      <c r="C196" s="18" t="s">
        <v>4</v>
      </c>
      <c r="D196" s="22"/>
      <c r="E196" s="22"/>
      <c r="F196" s="22"/>
      <c r="G196" s="22"/>
      <c r="H196" s="22"/>
      <c r="I196" s="28">
        <f>SUM(D196:H196)</f>
        <v>0</v>
      </c>
    </row>
    <row r="197" spans="1:11" x14ac:dyDescent="0.25">
      <c r="A197" s="31"/>
      <c r="B197" s="37"/>
      <c r="C197" s="18" t="s">
        <v>6</v>
      </c>
      <c r="D197" s="22"/>
      <c r="E197" s="22"/>
      <c r="F197" s="22"/>
      <c r="G197" s="22"/>
      <c r="H197" s="22"/>
      <c r="I197" s="28">
        <f t="shared" ref="I197:I199" si="207">SUM(D197:H197)</f>
        <v>0</v>
      </c>
    </row>
    <row r="198" spans="1:11" x14ac:dyDescent="0.25">
      <c r="A198" s="31"/>
      <c r="B198" s="37"/>
      <c r="C198" s="18" t="s">
        <v>7</v>
      </c>
      <c r="D198" s="22">
        <f>320</f>
        <v>320</v>
      </c>
      <c r="E198" s="22"/>
      <c r="F198" s="22"/>
      <c r="G198" s="22"/>
      <c r="H198" s="22"/>
      <c r="I198" s="28">
        <f t="shared" si="207"/>
        <v>320</v>
      </c>
    </row>
    <row r="199" spans="1:11" x14ac:dyDescent="0.25">
      <c r="A199" s="32"/>
      <c r="B199" s="38"/>
      <c r="C199" s="18" t="s">
        <v>17</v>
      </c>
      <c r="D199" s="22"/>
      <c r="E199" s="22"/>
      <c r="F199" s="22"/>
      <c r="G199" s="22"/>
      <c r="H199" s="22"/>
      <c r="I199" s="28">
        <f t="shared" si="207"/>
        <v>0</v>
      </c>
    </row>
    <row r="200" spans="1:11" ht="13.95" hidden="1" customHeight="1" x14ac:dyDescent="0.25">
      <c r="A200" s="30">
        <v>31</v>
      </c>
      <c r="B200" s="36" t="s">
        <v>38</v>
      </c>
      <c r="C200" s="13" t="s">
        <v>8</v>
      </c>
      <c r="D200" s="27">
        <f>SUM(D201:D204)</f>
        <v>0</v>
      </c>
      <c r="E200" s="27">
        <f t="shared" ref="E200" si="208">SUM(E201:E204)</f>
        <v>0</v>
      </c>
      <c r="F200" s="27">
        <f t="shared" ref="F200" si="209">SUM(F201:F204)</f>
        <v>0</v>
      </c>
      <c r="G200" s="27">
        <f t="shared" ref="G200" si="210">SUM(G201:G204)</f>
        <v>0</v>
      </c>
      <c r="H200" s="27">
        <f t="shared" ref="H200" si="211">SUM(H201:H204)</f>
        <v>0</v>
      </c>
      <c r="I200" s="27">
        <f t="shared" ref="I200" si="212">SUM(I201:I204)</f>
        <v>0</v>
      </c>
    </row>
    <row r="201" spans="1:11" hidden="1" x14ac:dyDescent="0.25">
      <c r="A201" s="31"/>
      <c r="B201" s="37"/>
      <c r="C201" s="18" t="s">
        <v>4</v>
      </c>
      <c r="D201" s="22"/>
      <c r="E201" s="22"/>
      <c r="F201" s="22"/>
      <c r="G201" s="22"/>
      <c r="H201" s="22"/>
      <c r="I201" s="28">
        <f>SUM(D201:H201)</f>
        <v>0</v>
      </c>
    </row>
    <row r="202" spans="1:11" hidden="1" x14ac:dyDescent="0.25">
      <c r="A202" s="31"/>
      <c r="B202" s="37"/>
      <c r="C202" s="18" t="s">
        <v>6</v>
      </c>
      <c r="D202" s="22"/>
      <c r="E202" s="22"/>
      <c r="F202" s="22"/>
      <c r="G202" s="22"/>
      <c r="H202" s="22"/>
      <c r="I202" s="28">
        <f t="shared" ref="I202:I204" si="213">SUM(D202:H202)</f>
        <v>0</v>
      </c>
    </row>
    <row r="203" spans="1:11" hidden="1" x14ac:dyDescent="0.25">
      <c r="A203" s="31"/>
      <c r="B203" s="37"/>
      <c r="C203" s="18" t="s">
        <v>7</v>
      </c>
      <c r="D203" s="22"/>
      <c r="E203" s="22"/>
      <c r="F203" s="22"/>
      <c r="G203" s="22"/>
      <c r="H203" s="22"/>
      <c r="I203" s="28">
        <f t="shared" si="213"/>
        <v>0</v>
      </c>
    </row>
    <row r="204" spans="1:11" hidden="1" x14ac:dyDescent="0.25">
      <c r="A204" s="32"/>
      <c r="B204" s="38"/>
      <c r="C204" s="18" t="s">
        <v>17</v>
      </c>
      <c r="D204" s="22"/>
      <c r="E204" s="22"/>
      <c r="F204" s="22"/>
      <c r="G204" s="22"/>
      <c r="H204" s="22"/>
      <c r="I204" s="28">
        <f t="shared" si="213"/>
        <v>0</v>
      </c>
    </row>
    <row r="205" spans="1:11" s="11" customFormat="1" ht="13.95" customHeight="1" x14ac:dyDescent="0.25">
      <c r="A205" s="39" t="s">
        <v>11</v>
      </c>
      <c r="B205" s="39" t="s">
        <v>39</v>
      </c>
      <c r="C205" s="10" t="s">
        <v>5</v>
      </c>
      <c r="D205" s="25">
        <f>SUM(D206:D209)</f>
        <v>23802.318889999999</v>
      </c>
      <c r="E205" s="25">
        <f t="shared" ref="E205" si="214">SUM(E206:E209)</f>
        <v>23324.137999999999</v>
      </c>
      <c r="F205" s="25">
        <f t="shared" ref="F205" si="215">SUM(F206:F209)</f>
        <v>23324.137999999999</v>
      </c>
      <c r="G205" s="25">
        <f t="shared" ref="G205" si="216">SUM(G206:G209)</f>
        <v>0</v>
      </c>
      <c r="H205" s="25">
        <f t="shared" ref="H205" si="217">SUM(H206:H209)</f>
        <v>0</v>
      </c>
      <c r="I205" s="25">
        <f>SUM(I206:I209)</f>
        <v>70450.594890000008</v>
      </c>
      <c r="K205" s="12"/>
    </row>
    <row r="206" spans="1:11" s="11" customFormat="1" x14ac:dyDescent="0.25">
      <c r="A206" s="39"/>
      <c r="B206" s="39"/>
      <c r="C206" s="17" t="s">
        <v>4</v>
      </c>
      <c r="D206" s="26">
        <f>D212</f>
        <v>0</v>
      </c>
      <c r="E206" s="26">
        <f t="shared" ref="E206:H206" si="218">E212</f>
        <v>0</v>
      </c>
      <c r="F206" s="26">
        <f t="shared" si="218"/>
        <v>0</v>
      </c>
      <c r="G206" s="26">
        <f t="shared" si="218"/>
        <v>0</v>
      </c>
      <c r="H206" s="26">
        <f t="shared" si="218"/>
        <v>0</v>
      </c>
      <c r="I206" s="26">
        <f>SUM(D206:H206)</f>
        <v>0</v>
      </c>
    </row>
    <row r="207" spans="1:11" s="11" customFormat="1" x14ac:dyDescent="0.25">
      <c r="A207" s="39"/>
      <c r="B207" s="39"/>
      <c r="C207" s="17" t="s">
        <v>6</v>
      </c>
      <c r="D207" s="26">
        <f t="shared" ref="D207:H209" si="219">D213</f>
        <v>0</v>
      </c>
      <c r="E207" s="26">
        <f t="shared" si="219"/>
        <v>0</v>
      </c>
      <c r="F207" s="26">
        <f t="shared" si="219"/>
        <v>0</v>
      </c>
      <c r="G207" s="26">
        <f t="shared" si="219"/>
        <v>0</v>
      </c>
      <c r="H207" s="26">
        <f t="shared" si="219"/>
        <v>0</v>
      </c>
      <c r="I207" s="26">
        <f t="shared" ref="I207:I209" si="220">SUM(D207:H207)</f>
        <v>0</v>
      </c>
    </row>
    <row r="208" spans="1:11" s="11" customFormat="1" x14ac:dyDescent="0.25">
      <c r="A208" s="39"/>
      <c r="B208" s="39"/>
      <c r="C208" s="17" t="s">
        <v>7</v>
      </c>
      <c r="D208" s="26">
        <f t="shared" si="219"/>
        <v>23802.318889999999</v>
      </c>
      <c r="E208" s="26">
        <f t="shared" si="219"/>
        <v>23324.137999999999</v>
      </c>
      <c r="F208" s="26">
        <f t="shared" si="219"/>
        <v>23324.137999999999</v>
      </c>
      <c r="G208" s="26">
        <f t="shared" si="219"/>
        <v>0</v>
      </c>
      <c r="H208" s="26">
        <f t="shared" si="219"/>
        <v>0</v>
      </c>
      <c r="I208" s="26">
        <f t="shared" si="220"/>
        <v>70450.594890000008</v>
      </c>
      <c r="K208" s="12"/>
    </row>
    <row r="209" spans="1:11" s="11" customFormat="1" x14ac:dyDescent="0.25">
      <c r="A209" s="39"/>
      <c r="B209" s="39"/>
      <c r="C209" s="17" t="s">
        <v>17</v>
      </c>
      <c r="D209" s="26">
        <f t="shared" si="219"/>
        <v>0</v>
      </c>
      <c r="E209" s="26">
        <f t="shared" si="219"/>
        <v>0</v>
      </c>
      <c r="F209" s="26">
        <f t="shared" si="219"/>
        <v>0</v>
      </c>
      <c r="G209" s="26">
        <f t="shared" si="219"/>
        <v>0</v>
      </c>
      <c r="H209" s="26">
        <f t="shared" si="219"/>
        <v>0</v>
      </c>
      <c r="I209" s="26">
        <f t="shared" si="220"/>
        <v>0</v>
      </c>
      <c r="K209" s="12"/>
    </row>
    <row r="210" spans="1:11" s="11" customFormat="1" ht="13.95" customHeight="1" x14ac:dyDescent="0.25">
      <c r="A210" s="33" t="s">
        <v>31</v>
      </c>
      <c r="B210" s="34"/>
      <c r="C210" s="34"/>
      <c r="D210" s="34"/>
      <c r="E210" s="34"/>
      <c r="F210" s="34"/>
      <c r="G210" s="34"/>
      <c r="H210" s="34"/>
      <c r="I210" s="35"/>
    </row>
    <row r="211" spans="1:11" ht="13.95" customHeight="1" x14ac:dyDescent="0.25">
      <c r="A211" s="30">
        <v>20</v>
      </c>
      <c r="B211" s="36" t="s">
        <v>65</v>
      </c>
      <c r="C211" s="13" t="s">
        <v>8</v>
      </c>
      <c r="D211" s="27">
        <f>SUM(D212:D215)</f>
        <v>23802.318889999999</v>
      </c>
      <c r="E211" s="27">
        <f t="shared" ref="E211" si="221">SUM(E212:E215)</f>
        <v>23324.137999999999</v>
      </c>
      <c r="F211" s="27">
        <f t="shared" ref="F211" si="222">SUM(F212:F215)</f>
        <v>23324.137999999999</v>
      </c>
      <c r="G211" s="27">
        <f t="shared" ref="G211" si="223">SUM(G212:G215)</f>
        <v>0</v>
      </c>
      <c r="H211" s="27">
        <f t="shared" ref="H211" si="224">SUM(H212:H215)</f>
        <v>0</v>
      </c>
      <c r="I211" s="27">
        <f t="shared" ref="I211" si="225">SUM(I212:I215)</f>
        <v>70450.594890000008</v>
      </c>
    </row>
    <row r="212" spans="1:11" x14ac:dyDescent="0.25">
      <c r="A212" s="31"/>
      <c r="B212" s="37"/>
      <c r="C212" s="18" t="s">
        <v>4</v>
      </c>
      <c r="D212" s="22"/>
      <c r="E212" s="22"/>
      <c r="F212" s="22"/>
      <c r="G212" s="22"/>
      <c r="H212" s="22"/>
      <c r="I212" s="28">
        <f>SUM(D212:H212)</f>
        <v>0</v>
      </c>
    </row>
    <row r="213" spans="1:11" x14ac:dyDescent="0.25">
      <c r="A213" s="31"/>
      <c r="B213" s="37"/>
      <c r="C213" s="18" t="s">
        <v>6</v>
      </c>
      <c r="D213" s="22"/>
      <c r="E213" s="22"/>
      <c r="F213" s="22"/>
      <c r="G213" s="22"/>
      <c r="H213" s="22"/>
      <c r="I213" s="28">
        <f t="shared" ref="I213:I215" si="226">SUM(D213:H213)</f>
        <v>0</v>
      </c>
    </row>
    <row r="214" spans="1:11" x14ac:dyDescent="0.25">
      <c r="A214" s="31"/>
      <c r="B214" s="37"/>
      <c r="C214" s="18" t="s">
        <v>7</v>
      </c>
      <c r="D214" s="22">
        <f>23802.31889</f>
        <v>23802.318889999999</v>
      </c>
      <c r="E214" s="22">
        <f>23324.138</f>
        <v>23324.137999999999</v>
      </c>
      <c r="F214" s="22">
        <f>23324.138</f>
        <v>23324.137999999999</v>
      </c>
      <c r="G214" s="22"/>
      <c r="H214" s="22"/>
      <c r="I214" s="28">
        <f t="shared" si="226"/>
        <v>70450.594890000008</v>
      </c>
    </row>
    <row r="215" spans="1:11" x14ac:dyDescent="0.25">
      <c r="A215" s="32"/>
      <c r="B215" s="38"/>
      <c r="C215" s="18" t="s">
        <v>17</v>
      </c>
      <c r="D215" s="22"/>
      <c r="E215" s="22"/>
      <c r="F215" s="22"/>
      <c r="G215" s="22"/>
      <c r="H215" s="22"/>
      <c r="I215" s="28">
        <f t="shared" si="226"/>
        <v>0</v>
      </c>
    </row>
    <row r="217" spans="1:11" x14ac:dyDescent="0.25">
      <c r="A217" s="40" t="s">
        <v>41</v>
      </c>
      <c r="B217" s="40"/>
      <c r="C217" s="40"/>
      <c r="D217" s="40"/>
      <c r="E217" s="40"/>
      <c r="F217" s="40"/>
      <c r="G217" s="40"/>
      <c r="H217" s="40"/>
      <c r="I217" s="40"/>
    </row>
    <row r="218" spans="1:11" x14ac:dyDescent="0.25">
      <c r="A218" s="40" t="s">
        <v>42</v>
      </c>
      <c r="B218" s="40"/>
      <c r="C218" s="40"/>
      <c r="D218" s="40"/>
      <c r="E218" s="40"/>
      <c r="F218" s="40"/>
      <c r="G218" s="40"/>
      <c r="H218" s="40"/>
      <c r="I218" s="40"/>
    </row>
  </sheetData>
  <mergeCells count="95">
    <mergeCell ref="B23:B27"/>
    <mergeCell ref="A18:A27"/>
    <mergeCell ref="B75:B79"/>
    <mergeCell ref="A70:A79"/>
    <mergeCell ref="A64:A68"/>
    <mergeCell ref="B64:B68"/>
    <mergeCell ref="A69:I69"/>
    <mergeCell ref="A28:A32"/>
    <mergeCell ref="B28:B32"/>
    <mergeCell ref="A33:A37"/>
    <mergeCell ref="B33:B37"/>
    <mergeCell ref="A38:A42"/>
    <mergeCell ref="B38:B42"/>
    <mergeCell ref="A43:I43"/>
    <mergeCell ref="A44:A48"/>
    <mergeCell ref="B44:B48"/>
    <mergeCell ref="F2:H2"/>
    <mergeCell ref="B18:B22"/>
    <mergeCell ref="A7:A11"/>
    <mergeCell ref="B7:B11"/>
    <mergeCell ref="D5:H5"/>
    <mergeCell ref="C5:C6"/>
    <mergeCell ref="A5:A6"/>
    <mergeCell ref="B5:B6"/>
    <mergeCell ref="A3:I3"/>
    <mergeCell ref="I5:I6"/>
    <mergeCell ref="A17:I17"/>
    <mergeCell ref="A12:A16"/>
    <mergeCell ref="B12:B16"/>
    <mergeCell ref="A49:A53"/>
    <mergeCell ref="B49:B53"/>
    <mergeCell ref="A54:A58"/>
    <mergeCell ref="B54:B58"/>
    <mergeCell ref="A59:A63"/>
    <mergeCell ref="B59:B63"/>
    <mergeCell ref="A111:A115"/>
    <mergeCell ref="B111:B115"/>
    <mergeCell ref="A116:A120"/>
    <mergeCell ref="B116:B120"/>
    <mergeCell ref="B70:B74"/>
    <mergeCell ref="A80:A84"/>
    <mergeCell ref="B80:B84"/>
    <mergeCell ref="A85:A89"/>
    <mergeCell ref="B85:B89"/>
    <mergeCell ref="A90:A94"/>
    <mergeCell ref="B90:B94"/>
    <mergeCell ref="A95:A99"/>
    <mergeCell ref="B95:B99"/>
    <mergeCell ref="A100:A104"/>
    <mergeCell ref="B100:B104"/>
    <mergeCell ref="A105:A109"/>
    <mergeCell ref="B105:B109"/>
    <mergeCell ref="A110:I110"/>
    <mergeCell ref="A157:A161"/>
    <mergeCell ref="B157:B161"/>
    <mergeCell ref="A121:A125"/>
    <mergeCell ref="B121:B125"/>
    <mergeCell ref="A126:A130"/>
    <mergeCell ref="B126:B130"/>
    <mergeCell ref="A131:A135"/>
    <mergeCell ref="B131:B135"/>
    <mergeCell ref="A136:A140"/>
    <mergeCell ref="B136:B140"/>
    <mergeCell ref="A141:A145"/>
    <mergeCell ref="B141:B145"/>
    <mergeCell ref="A146:A150"/>
    <mergeCell ref="B146:B150"/>
    <mergeCell ref="A217:I217"/>
    <mergeCell ref="A218:I218"/>
    <mergeCell ref="B152:B156"/>
    <mergeCell ref="A210:I210"/>
    <mergeCell ref="A211:A215"/>
    <mergeCell ref="B211:B215"/>
    <mergeCell ref="A162:A166"/>
    <mergeCell ref="B162:B166"/>
    <mergeCell ref="A167:I167"/>
    <mergeCell ref="A168:A172"/>
    <mergeCell ref="B168:B172"/>
    <mergeCell ref="A178:I178"/>
    <mergeCell ref="B179:B183"/>
    <mergeCell ref="A194:I194"/>
    <mergeCell ref="A173:A177"/>
    <mergeCell ref="B173:B177"/>
    <mergeCell ref="A179:A188"/>
    <mergeCell ref="A151:I151"/>
    <mergeCell ref="A152:A156"/>
    <mergeCell ref="B200:B204"/>
    <mergeCell ref="A205:A209"/>
    <mergeCell ref="B205:B209"/>
    <mergeCell ref="A200:A204"/>
    <mergeCell ref="B184:B188"/>
    <mergeCell ref="A189:A193"/>
    <mergeCell ref="B189:B193"/>
    <mergeCell ref="A195:A199"/>
    <mergeCell ref="B195:B19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2026-01-20T12:10:01Z</dcterms:modified>
</cp:coreProperties>
</file>